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SIIN\Ilovalar\English 13.10.2025\Study plan\Electrical Engineering_Bachelor\"/>
    </mc:Choice>
  </mc:AlternateContent>
  <xr:revisionPtr revIDLastSave="0" documentId="13_ncr:1_{88B0245D-D60D-4EBD-AD7A-F8EC59ADA51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udy Plan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65" i="4" l="1"/>
  <c r="AK65" i="4"/>
  <c r="AM65" i="4"/>
  <c r="AO65" i="4"/>
  <c r="BE21" i="4" l="1"/>
  <c r="BE22" i="4"/>
  <c r="BE23" i="4"/>
  <c r="BF20" i="4"/>
  <c r="BI21" i="4"/>
  <c r="BI22" i="4"/>
  <c r="BI23" i="4"/>
  <c r="AV86" i="4"/>
  <c r="AW86" i="4"/>
  <c r="AX86" i="4"/>
  <c r="AY86" i="4"/>
  <c r="AZ86" i="4"/>
  <c r="BA86" i="4"/>
  <c r="BB86" i="4"/>
  <c r="BD86" i="4"/>
  <c r="BE86" i="4"/>
  <c r="BF86" i="4"/>
  <c r="BG86" i="4"/>
  <c r="BH86" i="4"/>
  <c r="BI86" i="4"/>
  <c r="BJ86" i="4"/>
  <c r="BK68" i="4"/>
  <c r="BK70" i="4"/>
  <c r="BK72" i="4"/>
  <c r="BK74" i="4"/>
  <c r="BK76" i="4"/>
  <c r="BK78" i="4"/>
  <c r="BK80" i="4"/>
  <c r="BK82" i="4"/>
  <c r="BK84" i="4"/>
  <c r="BD41" i="4"/>
  <c r="BE41" i="4"/>
  <c r="BF41" i="4"/>
  <c r="BG41" i="4"/>
  <c r="BH41" i="4"/>
  <c r="BI41" i="4"/>
  <c r="BJ41" i="4"/>
  <c r="AV41" i="4"/>
  <c r="AW41" i="4"/>
  <c r="AX41" i="4"/>
  <c r="AY41" i="4"/>
  <c r="AZ41" i="4"/>
  <c r="BA41" i="4"/>
  <c r="BB41" i="4"/>
  <c r="AX65" i="4"/>
  <c r="AY65" i="4"/>
  <c r="AZ65" i="4"/>
  <c r="BA65" i="4"/>
  <c r="AG68" i="4"/>
  <c r="AG70" i="4"/>
  <c r="AG72" i="4"/>
  <c r="AG74" i="4"/>
  <c r="AG76" i="4"/>
  <c r="AG78" i="4"/>
  <c r="AG80" i="4"/>
  <c r="AG82" i="4"/>
  <c r="AG84" i="4"/>
  <c r="AC74" i="4"/>
  <c r="AC76" i="4"/>
  <c r="AC78" i="4"/>
  <c r="AC80" i="4"/>
  <c r="AC82" i="4"/>
  <c r="AC84" i="4"/>
  <c r="AC66" i="4"/>
  <c r="AC68" i="4"/>
  <c r="AS68" i="4" s="1"/>
  <c r="AC70" i="4"/>
  <c r="AS70" i="4" s="1"/>
  <c r="BF65" i="4"/>
  <c r="BG65" i="4"/>
  <c r="BH65" i="4"/>
  <c r="BI65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AC43" i="4"/>
  <c r="AS43" i="4" s="1"/>
  <c r="AC44" i="4"/>
  <c r="AS44" i="4" s="1"/>
  <c r="AC45" i="4"/>
  <c r="AS45" i="4" s="1"/>
  <c r="AC46" i="4"/>
  <c r="AC47" i="4"/>
  <c r="AS47" i="4" s="1"/>
  <c r="AC48" i="4"/>
  <c r="AS48" i="4" s="1"/>
  <c r="AC49" i="4"/>
  <c r="AS49" i="4" s="1"/>
  <c r="AC50" i="4"/>
  <c r="AS50" i="4" s="1"/>
  <c r="AC51" i="4"/>
  <c r="AS51" i="4" s="1"/>
  <c r="AC52" i="4"/>
  <c r="AS52" i="4" s="1"/>
  <c r="AC53" i="4"/>
  <c r="AS53" i="4" s="1"/>
  <c r="AC54" i="4"/>
  <c r="AS54" i="4" s="1"/>
  <c r="AC55" i="4"/>
  <c r="AS55" i="4" s="1"/>
  <c r="AC56" i="4"/>
  <c r="AS56" i="4" s="1"/>
  <c r="AC57" i="4"/>
  <c r="AC58" i="4"/>
  <c r="AS58" i="4" s="1"/>
  <c r="AC59" i="4"/>
  <c r="AS59" i="4" s="1"/>
  <c r="AC60" i="4"/>
  <c r="AS60" i="4" s="1"/>
  <c r="AC61" i="4"/>
  <c r="AS61" i="4" s="1"/>
  <c r="AC62" i="4"/>
  <c r="AS62" i="4" s="1"/>
  <c r="AC63" i="4"/>
  <c r="AS63" i="4" s="1"/>
  <c r="AC64" i="4"/>
  <c r="AS64" i="4" s="1"/>
  <c r="AS84" i="4" l="1"/>
  <c r="AS76" i="4"/>
  <c r="AS78" i="4"/>
  <c r="BI88" i="4"/>
  <c r="AS74" i="4"/>
  <c r="BG88" i="4"/>
  <c r="BE88" i="4"/>
  <c r="AS80" i="4"/>
  <c r="AS82" i="4"/>
  <c r="BH89" i="4"/>
  <c r="BH40" i="4" s="1"/>
  <c r="BF89" i="4"/>
  <c r="BF40" i="4" s="1"/>
  <c r="BD89" i="4"/>
  <c r="BD40" i="4" s="1"/>
  <c r="BB89" i="4"/>
  <c r="BB40" i="4" s="1"/>
  <c r="BQ87" i="4"/>
  <c r="BR87" i="4" s="1"/>
  <c r="BK87" i="4"/>
  <c r="AG87" i="4"/>
  <c r="AC87" i="4"/>
  <c r="BM87" i="4" s="1"/>
  <c r="BC86" i="4"/>
  <c r="AU86" i="4"/>
  <c r="BQ80" i="4"/>
  <c r="BR80" i="4" s="1"/>
  <c r="BM80" i="4"/>
  <c r="BQ78" i="4"/>
  <c r="BR78" i="4" s="1"/>
  <c r="BM78" i="4"/>
  <c r="BQ76" i="4"/>
  <c r="BR76" i="4" s="1"/>
  <c r="BM76" i="4"/>
  <c r="BQ74" i="4"/>
  <c r="BR74" i="4" s="1"/>
  <c r="BM74" i="4"/>
  <c r="BQ72" i="4"/>
  <c r="BR72" i="4" s="1"/>
  <c r="AC72" i="4"/>
  <c r="AS72" i="4" s="1"/>
  <c r="BQ70" i="4"/>
  <c r="BR70" i="4" s="1"/>
  <c r="BM70" i="4"/>
  <c r="BQ68" i="4"/>
  <c r="BR68" i="4" s="1"/>
  <c r="BS68" i="4" s="1"/>
  <c r="BT68" i="4" s="1"/>
  <c r="BM68" i="4"/>
  <c r="BQ66" i="4"/>
  <c r="BR66" i="4" s="1"/>
  <c r="BM66" i="4"/>
  <c r="BK66" i="4"/>
  <c r="AG66" i="4"/>
  <c r="AG65" i="4" s="1"/>
  <c r="BQ64" i="4"/>
  <c r="BR64" i="4" s="1"/>
  <c r="BS64" i="4" s="1"/>
  <c r="BT64" i="4" s="1"/>
  <c r="BM64" i="4"/>
  <c r="BQ63" i="4"/>
  <c r="BR63" i="4" s="1"/>
  <c r="BS63" i="4" s="1"/>
  <c r="BT63" i="4" s="1"/>
  <c r="BM63" i="4"/>
  <c r="BQ62" i="4"/>
  <c r="BR62" i="4" s="1"/>
  <c r="BS62" i="4" s="1"/>
  <c r="BT62" i="4" s="1"/>
  <c r="BM62" i="4"/>
  <c r="BQ61" i="4"/>
  <c r="BR61" i="4" s="1"/>
  <c r="BS61" i="4" s="1"/>
  <c r="BT61" i="4" s="1"/>
  <c r="BM61" i="4"/>
  <c r="BQ60" i="4"/>
  <c r="BR60" i="4" s="1"/>
  <c r="BS60" i="4" s="1"/>
  <c r="BT60" i="4" s="1"/>
  <c r="BM60" i="4"/>
  <c r="BQ59" i="4"/>
  <c r="BR59" i="4" s="1"/>
  <c r="BS59" i="4" s="1"/>
  <c r="BT59" i="4" s="1"/>
  <c r="BM59" i="4"/>
  <c r="BQ58" i="4"/>
  <c r="BR58" i="4" s="1"/>
  <c r="BS58" i="4" s="1"/>
  <c r="BT58" i="4" s="1"/>
  <c r="BM58" i="4"/>
  <c r="BQ57" i="4"/>
  <c r="BR57" i="4" s="1"/>
  <c r="BM57" i="4"/>
  <c r="AG57" i="4"/>
  <c r="AS57" i="4" s="1"/>
  <c r="BQ56" i="4"/>
  <c r="BR56" i="4" s="1"/>
  <c r="BS56" i="4" s="1"/>
  <c r="BT56" i="4" s="1"/>
  <c r="BM56" i="4"/>
  <c r="BQ55" i="4"/>
  <c r="BR55" i="4" s="1"/>
  <c r="BS55" i="4" s="1"/>
  <c r="BT55" i="4" s="1"/>
  <c r="BM55" i="4"/>
  <c r="BQ54" i="4"/>
  <c r="BR54" i="4" s="1"/>
  <c r="BS54" i="4" s="1"/>
  <c r="BT54" i="4" s="1"/>
  <c r="BM54" i="4"/>
  <c r="BQ53" i="4"/>
  <c r="BR53" i="4" s="1"/>
  <c r="BS53" i="4" s="1"/>
  <c r="BT53" i="4" s="1"/>
  <c r="BM53" i="4"/>
  <c r="BQ52" i="4"/>
  <c r="BR52" i="4" s="1"/>
  <c r="BS52" i="4" s="1"/>
  <c r="BT52" i="4" s="1"/>
  <c r="BM52" i="4"/>
  <c r="BQ51" i="4"/>
  <c r="BR51" i="4" s="1"/>
  <c r="BS51" i="4" s="1"/>
  <c r="BT51" i="4" s="1"/>
  <c r="BM51" i="4"/>
  <c r="BQ50" i="4"/>
  <c r="BR50" i="4" s="1"/>
  <c r="BS50" i="4" s="1"/>
  <c r="BT50" i="4" s="1"/>
  <c r="BM50" i="4"/>
  <c r="BQ49" i="4"/>
  <c r="BR49" i="4" s="1"/>
  <c r="BS49" i="4" s="1"/>
  <c r="BT49" i="4" s="1"/>
  <c r="BM49" i="4"/>
  <c r="BQ48" i="4"/>
  <c r="BR48" i="4" s="1"/>
  <c r="BS48" i="4" s="1"/>
  <c r="BT48" i="4" s="1"/>
  <c r="BM48" i="4"/>
  <c r="BQ47" i="4"/>
  <c r="BR47" i="4" s="1"/>
  <c r="BS47" i="4" s="1"/>
  <c r="BT47" i="4" s="1"/>
  <c r="BM47" i="4"/>
  <c r="BQ46" i="4"/>
  <c r="BR46" i="4" s="1"/>
  <c r="BM46" i="4"/>
  <c r="AG46" i="4"/>
  <c r="AS46" i="4" s="1"/>
  <c r="BQ45" i="4"/>
  <c r="BR45" i="4" s="1"/>
  <c r="BS45" i="4" s="1"/>
  <c r="BT45" i="4" s="1"/>
  <c r="BM45" i="4"/>
  <c r="BQ44" i="4"/>
  <c r="BR44" i="4" s="1"/>
  <c r="BS44" i="4" s="1"/>
  <c r="BT44" i="4" s="1"/>
  <c r="BM44" i="4"/>
  <c r="BQ43" i="4"/>
  <c r="BR43" i="4" s="1"/>
  <c r="BS43" i="4" s="1"/>
  <c r="BT43" i="4" s="1"/>
  <c r="BM43" i="4"/>
  <c r="BQ42" i="4"/>
  <c r="BR42" i="4" s="1"/>
  <c r="BS42" i="4" s="1"/>
  <c r="BT42" i="4" s="1"/>
  <c r="BK42" i="4"/>
  <c r="AC42" i="4"/>
  <c r="BC41" i="4"/>
  <c r="AU41" i="4"/>
  <c r="AO41" i="4"/>
  <c r="AM41" i="4"/>
  <c r="AK41" i="4"/>
  <c r="AI41" i="4"/>
  <c r="BJ40" i="4"/>
  <c r="BI40" i="4"/>
  <c r="BC40" i="4"/>
  <c r="BA40" i="4"/>
  <c r="AZ40" i="4"/>
  <c r="AY40" i="4"/>
  <c r="AX40" i="4"/>
  <c r="AW40" i="4"/>
  <c r="AV40" i="4"/>
  <c r="AU40" i="4"/>
  <c r="BK38" i="4"/>
  <c r="BD24" i="4"/>
  <c r="BH23" i="4"/>
  <c r="BG23" i="4"/>
  <c r="BF23" i="4"/>
  <c r="BG22" i="4"/>
  <c r="BF22" i="4"/>
  <c r="BF21" i="4"/>
  <c r="BC21" i="4" s="1"/>
  <c r="BI20" i="4"/>
  <c r="BI24" i="4" s="1"/>
  <c r="BE20" i="4"/>
  <c r="BN87" i="4" l="1"/>
  <c r="BO87" i="4" s="1"/>
  <c r="BC22" i="4"/>
  <c r="BJ22" i="4" s="1"/>
  <c r="AC65" i="4"/>
  <c r="BM65" i="4" s="1"/>
  <c r="BC23" i="4"/>
  <c r="BJ23" i="4" s="1"/>
  <c r="AI86" i="4"/>
  <c r="AI88" i="4" s="1"/>
  <c r="AM86" i="4"/>
  <c r="AM88" i="4" s="1"/>
  <c r="BM42" i="4"/>
  <c r="BN42" i="4" s="1"/>
  <c r="BO42" i="4" s="1"/>
  <c r="AS42" i="4"/>
  <c r="BM72" i="4"/>
  <c r="BN72" i="4" s="1"/>
  <c r="BO72" i="4" s="1"/>
  <c r="BN74" i="4"/>
  <c r="BO74" i="4" s="1"/>
  <c r="BN50" i="4"/>
  <c r="BO50" i="4" s="1"/>
  <c r="BN44" i="4"/>
  <c r="BO44" i="4" s="1"/>
  <c r="BN47" i="4"/>
  <c r="BO47" i="4" s="1"/>
  <c r="BN66" i="4"/>
  <c r="BO66" i="4" s="1"/>
  <c r="BJ21" i="4"/>
  <c r="BN76" i="4"/>
  <c r="BO76" i="4" s="1"/>
  <c r="BN49" i="4"/>
  <c r="BO49" i="4" s="1"/>
  <c r="BN56" i="4"/>
  <c r="BO56" i="4" s="1"/>
  <c r="BN57" i="4"/>
  <c r="BO57" i="4" s="1"/>
  <c r="BN68" i="4"/>
  <c r="BO68" i="4" s="1"/>
  <c r="BN70" i="4"/>
  <c r="BO70" i="4" s="1"/>
  <c r="BS76" i="4"/>
  <c r="BT76" i="4" s="1"/>
  <c r="BN46" i="4"/>
  <c r="BO46" i="4" s="1"/>
  <c r="BN55" i="4"/>
  <c r="BO55" i="4" s="1"/>
  <c r="BN58" i="4"/>
  <c r="BO58" i="4" s="1"/>
  <c r="BN59" i="4"/>
  <c r="BO59" i="4" s="1"/>
  <c r="BN60" i="4"/>
  <c r="BO60" i="4" s="1"/>
  <c r="BN62" i="4"/>
  <c r="BO62" i="4" s="1"/>
  <c r="BN63" i="4"/>
  <c r="BO63" i="4" s="1"/>
  <c r="BN64" i="4"/>
  <c r="BO64" i="4" s="1"/>
  <c r="BN80" i="4"/>
  <c r="BO80" i="4" s="1"/>
  <c r="AW88" i="4"/>
  <c r="BA88" i="4"/>
  <c r="BE89" i="4"/>
  <c r="BE40" i="4" s="1"/>
  <c r="BN45" i="4"/>
  <c r="BO45" i="4" s="1"/>
  <c r="AK86" i="4"/>
  <c r="AK88" i="4" s="1"/>
  <c r="BN43" i="4"/>
  <c r="BO43" i="4" s="1"/>
  <c r="BN53" i="4"/>
  <c r="BO53" i="4" s="1"/>
  <c r="BN78" i="4"/>
  <c r="BO78" i="4" s="1"/>
  <c r="AU88" i="4"/>
  <c r="AY88" i="4"/>
  <c r="BC88" i="4"/>
  <c r="BG89" i="4"/>
  <c r="BG40" i="4" s="1"/>
  <c r="BS87" i="4"/>
  <c r="BT87" i="4" s="1"/>
  <c r="AO86" i="4"/>
  <c r="AO88" i="4" s="1"/>
  <c r="BN52" i="4"/>
  <c r="BO52" i="4" s="1"/>
  <c r="BQ65" i="4"/>
  <c r="BR65" i="4" s="1"/>
  <c r="BK65" i="4"/>
  <c r="BS66" i="4"/>
  <c r="BT66" i="4" s="1"/>
  <c r="BS46" i="4"/>
  <c r="BT46" i="4" s="1"/>
  <c r="BN48" i="4"/>
  <c r="BO48" i="4" s="1"/>
  <c r="BN51" i="4"/>
  <c r="BO51" i="4" s="1"/>
  <c r="BK41" i="4"/>
  <c r="BN54" i="4"/>
  <c r="BO54" i="4" s="1"/>
  <c r="BS80" i="4"/>
  <c r="BT80" i="4" s="1"/>
  <c r="BS72" i="4"/>
  <c r="BT72" i="4" s="1"/>
  <c r="BN61" i="4"/>
  <c r="BO61" i="4" s="1"/>
  <c r="BE24" i="4"/>
  <c r="AG41" i="4"/>
  <c r="AS66" i="4"/>
  <c r="AS65" i="4" s="1"/>
  <c r="BS74" i="4"/>
  <c r="BT74" i="4" s="1"/>
  <c r="AS87" i="4"/>
  <c r="BQ86" i="4"/>
  <c r="BR86" i="4" s="1"/>
  <c r="BS57" i="4"/>
  <c r="BT57" i="4" s="1"/>
  <c r="BS70" i="4"/>
  <c r="BT70" i="4" s="1"/>
  <c r="BS78" i="4"/>
  <c r="BT78" i="4" s="1"/>
  <c r="AC41" i="4"/>
  <c r="BK86" i="4"/>
  <c r="AC86" i="4" l="1"/>
  <c r="BN65" i="4"/>
  <c r="BO65" i="4" s="1"/>
  <c r="BS65" i="4"/>
  <c r="BT65" i="4" s="1"/>
  <c r="BQ88" i="4"/>
  <c r="BR88" i="4" s="1"/>
  <c r="AS41" i="4"/>
  <c r="BK88" i="4"/>
  <c r="AG86" i="4"/>
  <c r="BT41" i="4"/>
  <c r="AS86" i="4" l="1"/>
  <c r="AS88" i="4" s="1"/>
  <c r="BM86" i="4"/>
  <c r="BN86" i="4" s="1"/>
  <c r="BO86" i="4" s="1"/>
  <c r="AE86" i="4"/>
  <c r="AE88" i="4" s="1"/>
  <c r="AC88" i="4"/>
  <c r="BM88" i="4" s="1"/>
  <c r="BN88" i="4" s="1"/>
  <c r="BO88" i="4" s="1"/>
  <c r="BS86" i="4"/>
  <c r="BT86" i="4" s="1"/>
  <c r="AG88" i="4"/>
  <c r="BS88" i="4" s="1"/>
  <c r="BT88" i="4" s="1"/>
  <c r="BF24" i="4" l="1"/>
  <c r="BG24" i="4"/>
  <c r="BC20" i="4"/>
  <c r="BC24" i="4" s="1"/>
  <c r="BH24" i="4"/>
  <c r="BJ20" i="4" l="1"/>
</calcChain>
</file>

<file path=xl/sharedStrings.xml><?xml version="1.0" encoding="utf-8"?>
<sst xmlns="http://schemas.openxmlformats.org/spreadsheetml/2006/main" count="349" uniqueCount="225">
  <si>
    <t>May</t>
  </si>
  <si>
    <t>I</t>
  </si>
  <si>
    <t>K</t>
  </si>
  <si>
    <t>T</t>
  </si>
  <si>
    <t>A</t>
  </si>
  <si>
    <t>II</t>
  </si>
  <si>
    <t>M</t>
  </si>
  <si>
    <t>III</t>
  </si>
  <si>
    <t>IV</t>
  </si>
  <si>
    <t>O</t>
  </si>
  <si>
    <t>T/r</t>
  </si>
  <si>
    <t>Kreditlarning semestr va haftalar bo'yicha taqsimoti tekshiruvi</t>
  </si>
  <si>
    <t>Soatlarning semestr va haftalar bo'yicha taqsimoti tekshiruvchi</t>
  </si>
  <si>
    <t>Seminar</t>
  </si>
  <si>
    <t>%</t>
  </si>
  <si>
    <t>1.00</t>
  </si>
  <si>
    <t>1.01</t>
  </si>
  <si>
    <t>1.02</t>
  </si>
  <si>
    <t>DIN1204</t>
  </si>
  <si>
    <t>1.03</t>
  </si>
  <si>
    <t>1.04</t>
  </si>
  <si>
    <t>1.05</t>
  </si>
  <si>
    <t>1.06</t>
  </si>
  <si>
    <t>1.07</t>
  </si>
  <si>
    <t>1.08</t>
  </si>
  <si>
    <t>1.09</t>
  </si>
  <si>
    <t>MKG1204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</si>
  <si>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</si>
  <si>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</si>
  <si>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</si>
  <si>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</si>
  <si>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</si>
  <si>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</si>
  <si>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</si>
  <si>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</si>
  <si>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</si>
  <si>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</si>
  <si>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</si>
  <si>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</si>
  <si>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</si>
  <si>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</si>
  <si>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2.00</t>
  </si>
  <si>
    <t>2.01</t>
  </si>
  <si>
    <t>2.02</t>
  </si>
  <si>
    <t>2.03</t>
  </si>
  <si>
    <t>2.04</t>
  </si>
  <si>
    <t>2.05</t>
  </si>
  <si>
    <t>2.06</t>
  </si>
  <si>
    <t>2.07</t>
  </si>
  <si>
    <t>2.08</t>
  </si>
  <si>
    <t>1–8</t>
  </si>
  <si>
    <t>2.09</t>
  </si>
  <si>
    <t>2.10.</t>
  </si>
  <si>
    <t>О‘RT1204</t>
  </si>
  <si>
    <t>KIM1104</t>
  </si>
  <si>
    <t>FIZ11210</t>
  </si>
  <si>
    <t>OM112314</t>
  </si>
  <si>
    <t>MS1304</t>
  </si>
  <si>
    <t>SIM1504</t>
  </si>
  <si>
    <t>FAL1604</t>
  </si>
  <si>
    <t>EKO1504</t>
  </si>
  <si>
    <t>HFX1704</t>
  </si>
  <si>
    <t>NMEX1304</t>
  </si>
  <si>
    <t>NAZEL13409</t>
  </si>
  <si>
    <t>ITG12310</t>
  </si>
  <si>
    <t>YK1106</t>
  </si>
  <si>
    <t>EM14512</t>
  </si>
  <si>
    <t>EYUA16710</t>
  </si>
  <si>
    <t>EMMML16710</t>
  </si>
  <si>
    <t>EEA1306</t>
  </si>
  <si>
    <t>MEM1704</t>
  </si>
  <si>
    <t>MUHP2604</t>
  </si>
  <si>
    <t>EMETS24510</t>
  </si>
  <si>
    <t>EMTE24510</t>
  </si>
  <si>
    <t>EMICHT2706</t>
  </si>
  <si>
    <t>EAICHT2706</t>
  </si>
  <si>
    <t>ET2406</t>
  </si>
  <si>
    <t>ETT2406</t>
  </si>
  <si>
    <t>EIKT2405</t>
  </si>
  <si>
    <t>ETM2405</t>
  </si>
  <si>
    <t>ICHMAEYU26709</t>
  </si>
  <si>
    <t>ABN26709</t>
  </si>
  <si>
    <t>EQETFQ2605</t>
  </si>
  <si>
    <t>M2605</t>
  </si>
  <si>
    <t>MA26834</t>
  </si>
  <si>
    <t xml:space="preserve"> 6, 8</t>
  </si>
  <si>
    <t>О‘EYT1104</t>
  </si>
  <si>
    <t>YDA</t>
  </si>
  <si>
    <t>XT11208</t>
  </si>
  <si>
    <t>TTAT1304</t>
  </si>
  <si>
    <t>II2504</t>
  </si>
  <si>
    <t>1–7</t>
  </si>
  <si>
    <t xml:space="preserve"> MSA2504</t>
  </si>
  <si>
    <t>YTO‘RK2604</t>
  </si>
  <si>
    <t>EMA2506</t>
  </si>
  <si>
    <t>MEMAEQL2506</t>
  </si>
  <si>
    <t xml:space="preserve">AEYU2404 </t>
  </si>
  <si>
    <t xml:space="preserve">ESAEYU2404 </t>
  </si>
  <si>
    <t>Chemistry</t>
  </si>
  <si>
    <t>Russian language</t>
  </si>
  <si>
    <t>Religious Studies</t>
  </si>
  <si>
    <t>Foreign Language</t>
  </si>
  <si>
    <t>Physics</t>
  </si>
  <si>
    <t>Higher mathematics</t>
  </si>
  <si>
    <t>The latest history of Uzbekistan</t>
  </si>
  <si>
    <t>Introduction to the Specialty</t>
  </si>
  <si>
    <t>Information Technology in Technical Systems</t>
  </si>
  <si>
    <t>Engineering and Computer Graphics</t>
  </si>
  <si>
    <t>Metrology and Standardization</t>
  </si>
  <si>
    <t>Industry Economics and Management</t>
  </si>
  <si>
    <t>Philosophy</t>
  </si>
  <si>
    <t>Ecology</t>
  </si>
  <si>
    <t>Life safety</t>
  </si>
  <si>
    <t>Applied Mechanics</t>
  </si>
  <si>
    <t>Theoretical electrical engineering</t>
  </si>
  <si>
    <t>Thermal engineering and hydropower</t>
  </si>
  <si>
    <t>Electric Machines</t>
  </si>
  <si>
    <t>Fundamentals of Electric Drive</t>
  </si>
  <si>
    <t>Mathematical modeling and design of electrical machines</t>
  </si>
  <si>
    <t>Electrical and electronic devices</t>
  </si>
  <si>
    <t>Special electric machines</t>
  </si>
  <si>
    <t>Engineering Psychology</t>
  </si>
  <si>
    <t>The New Edition of the Constitution of the Republic of Uzbekistan</t>
  </si>
  <si>
    <t>Operation, repair and testing of electrical machines</t>
  </si>
  <si>
    <t>Operation of electrical machines and transformers</t>
  </si>
  <si>
    <t>Electric machine manufacturing technology</t>
  </si>
  <si>
    <t>Electrical appliance manufacturing technology</t>
  </si>
  <si>
    <t>Electricity supply</t>
  </si>
  <si>
    <t>Power supply systems</t>
  </si>
  <si>
    <t>Automated electrical drives</t>
  </si>
  <si>
    <t>Energy-efficient automated electrical drives</t>
  </si>
  <si>
    <t>Electrical technical materials</t>
  </si>
  <si>
    <t>Electrical insulation and cable engineering</t>
  </si>
  <si>
    <t>Automated electrical drives of production machinery</t>
  </si>
  <si>
    <t>Automatic control theory</t>
  </si>
  <si>
    <t>Fundamentals of financial literacy</t>
  </si>
  <si>
    <t>Investment and innovation</t>
  </si>
  <si>
    <t>Fundamentals of electrical mechanics</t>
  </si>
  <si>
    <t>Design of energy devices based on alternative energy sources</t>
  </si>
  <si>
    <t>Micromachines</t>
  </si>
  <si>
    <t>Safety regulations for the operation of electrical equipment</t>
  </si>
  <si>
    <t>Names of academic subjects, blocks and types of activities</t>
  </si>
  <si>
    <t>Science qualification code</t>
  </si>
  <si>
    <t>REPUBLIC OF UZBEKISTAN                                                                                                                                                                                                                                                                                                                                            MINISTRY OF HIGHER EDUCATION, SCIENCE AND INNOVATION
JIZKAH POLYTECHNIC INSTITUTE</t>
  </si>
  <si>
    <t>Weeks of the learning process</t>
  </si>
  <si>
    <t>from that</t>
  </si>
  <si>
    <t>Total</t>
  </si>
  <si>
    <t>Theoretical and practical training</t>
  </si>
  <si>
    <t>Certifications</t>
  </si>
  <si>
    <t>Access to the credit education system</t>
  </si>
  <si>
    <t>Qualified internship</t>
  </si>
  <si>
    <t>Final state certification</t>
  </si>
  <si>
    <t>Vacation weeks</t>
  </si>
  <si>
    <t>All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</si>
  <si>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</si>
  <si>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</si>
  <si>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</si>
  <si>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</si>
  <si>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</si>
  <si>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</si>
  <si>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</si>
  <si>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</si>
  <si>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</si>
  <si>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</si>
  <si>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</si>
  <si>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Weeks</t>
  </si>
  <si>
    <t>TOTAL</t>
  </si>
  <si>
    <t>Theoretical and practical education</t>
  </si>
  <si>
    <t>Vacation</t>
  </si>
  <si>
    <t>II. Study Plan</t>
  </si>
  <si>
    <t>Student's workload, in hours</t>
  </si>
  <si>
    <t>Auditory training, in hours</t>
  </si>
  <si>
    <t>Total loading capacity</t>
  </si>
  <si>
    <t>hour</t>
  </si>
  <si>
    <t>Coursework</t>
  </si>
  <si>
    <t>Laboratory</t>
  </si>
  <si>
    <t>Practical</t>
  </si>
  <si>
    <t>Lecture</t>
  </si>
  <si>
    <t>Independent learning</t>
  </si>
  <si>
    <t>2 cp/1cw</t>
  </si>
  <si>
    <t>Total credits</t>
  </si>
  <si>
    <t>Distribution of hours by course, semester, and week</t>
  </si>
  <si>
    <t>1-course</t>
  </si>
  <si>
    <t>2-course</t>
  </si>
  <si>
    <t>3-course</t>
  </si>
  <si>
    <t>4-course</t>
  </si>
  <si>
    <t>Number of weeks in courses</t>
  </si>
  <si>
    <t>Number of credits in courses</t>
  </si>
  <si>
    <t>Semesters</t>
  </si>
  <si>
    <t>Number of weeks of classroom instruction per semester</t>
  </si>
  <si>
    <t>Credit distribution</t>
  </si>
  <si>
    <t>Distribution of credits by course, semester, and week</t>
  </si>
  <si>
    <t>Compulsory subjects</t>
  </si>
  <si>
    <t>Elective subjects</t>
  </si>
  <si>
    <t>Qualifying internships</t>
  </si>
  <si>
    <t>2cp/2cw</t>
  </si>
  <si>
    <t xml:space="preserve">     This working curriculum was approved by the resolution of the meeting of the Council of the Jizzakh Polytechnic Institute.</t>
  </si>
  <si>
    <t>O.Pardaev</t>
  </si>
  <si>
    <t>Note:</t>
  </si>
  <si>
    <t>1. Physical education and sports are taught as an optional subject.</t>
  </si>
  <si>
    <t>2. The third part of the Higher Mathematics course includes training in Probability Theory and Mathematical Modeling.</t>
  </si>
  <si>
    <t>3. 1 credit is 30 academic hours.</t>
  </si>
  <si>
    <t>4. For course projects and term papers, the student is awarded 1 credit, subtracting 30 academic hours from the hours of independent study.</t>
  </si>
  <si>
    <t>5. The final state certification period also includes the defense of the graduation thesis.</t>
  </si>
  <si>
    <t>6. Practical classes and laboratory work in the subjects of the specialization included in the curriculum are held at the higher educational institution, as well as at base organizations and enterprises.</t>
  </si>
  <si>
    <t>7. To ensure the integrity of theory and practice, students' internships are conducted in base organizations and enterprises.</t>
  </si>
  <si>
    <t>Components of the learning process</t>
  </si>
  <si>
    <t>Number of weeks</t>
  </si>
  <si>
    <t>Semester</t>
  </si>
  <si>
    <t>State certification</t>
  </si>
  <si>
    <t>Defense of the graduation thesis or State certification in specialized subjects</t>
  </si>
  <si>
    <t>Holidays</t>
  </si>
  <si>
    <t>Vice-Rector for Academic Affairs</t>
  </si>
  <si>
    <t>Head of the Educational and Methodological Department</t>
  </si>
  <si>
    <t>Dean of the Faculty of Power Engineering</t>
  </si>
  <si>
    <t>Head of the department of "Energy and electrical technology"</t>
  </si>
  <si>
    <t>Course</t>
  </si>
  <si>
    <t>1 cw</t>
  </si>
  <si>
    <t>cw</t>
  </si>
  <si>
    <t>cp</t>
  </si>
  <si>
    <t>I. SCHEDULE OF THE LEARNING PROCESS                                                                                2024-2025 academic year  1-for the course</t>
  </si>
  <si>
    <t>J.Nasriddinov</t>
  </si>
  <si>
    <t>I. Khonturaev</t>
  </si>
  <si>
    <t>Statement №____, ______. _____________2024-year.</t>
  </si>
  <si>
    <t>8. his Working Curriculum was approved by the Minutes of the Board of Jizzakh Polytechnic Institute No. ___ dated ___ -_______________, 2024. Developed on the basis of the curriculum of the educational direction 60710500 - Electrical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</si>
</sst>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\-m"/>
  </numFmts>
  <fonts count="3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FF0000"/>
      <name val="&quot;Times New Roman&quot;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4"/>
      <name val="&quot;Times New Roman&quot;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FFFF"/>
      </patternFill>
    </fill>
  </fills>
  <borders count="7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/>
    <xf numFmtId="0" fontId="2" fillId="2" borderId="0" xfId="0" applyFont="1" applyFill="1" applyAlignment="1">
      <alignment horizontal="center" vertical="center" textRotation="90" wrapText="1"/>
    </xf>
    <xf numFmtId="0" fontId="12" fillId="2" borderId="26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3" fillId="2" borderId="46" xfId="0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/>
    <xf numFmtId="0" fontId="15" fillId="2" borderId="0" xfId="0" applyFont="1" applyFill="1"/>
    <xf numFmtId="0" fontId="13" fillId="0" borderId="0" xfId="0" applyFont="1"/>
    <xf numFmtId="0" fontId="16" fillId="2" borderId="0" xfId="0" applyFont="1" applyFill="1"/>
    <xf numFmtId="0" fontId="17" fillId="2" borderId="0" xfId="0" applyFont="1" applyFill="1"/>
    <xf numFmtId="0" fontId="12" fillId="2" borderId="0" xfId="0" applyFont="1" applyFill="1"/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18" fillId="2" borderId="0" xfId="0" applyFont="1" applyFill="1"/>
    <xf numFmtId="0" fontId="8" fillId="2" borderId="2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28" fillId="2" borderId="0" xfId="0" applyFont="1" applyFill="1"/>
    <xf numFmtId="0" fontId="29" fillId="2" borderId="0" xfId="0" applyFont="1" applyFill="1"/>
    <xf numFmtId="0" fontId="11" fillId="2" borderId="0" xfId="0" applyFont="1" applyFill="1" applyAlignment="1">
      <alignment horizontal="left" vertical="center" wrapText="1"/>
    </xf>
    <xf numFmtId="0" fontId="0" fillId="0" borderId="0" xfId="0"/>
    <xf numFmtId="0" fontId="11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textRotation="90" wrapText="1"/>
    </xf>
    <xf numFmtId="0" fontId="12" fillId="2" borderId="3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0" fontId="29" fillId="2" borderId="0" xfId="0" applyFont="1" applyFill="1" applyBorder="1" applyAlignment="1">
      <alignment horizontal="left" vertical="center"/>
    </xf>
    <xf numFmtId="0" fontId="29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0" fontId="13" fillId="2" borderId="68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13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33" fillId="2" borderId="49" xfId="0" applyFont="1" applyFill="1" applyBorder="1" applyAlignment="1">
      <alignment horizontal="center" vertical="center"/>
    </xf>
    <xf numFmtId="0" fontId="11" fillId="0" borderId="0" xfId="0" applyFont="1"/>
    <xf numFmtId="0" fontId="33" fillId="2" borderId="59" xfId="0" applyFont="1" applyFill="1" applyBorder="1" applyAlignment="1">
      <alignment horizontal="center" vertical="center"/>
    </xf>
    <xf numFmtId="0" fontId="27" fillId="2" borderId="22" xfId="0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27" fillId="2" borderId="2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0" fillId="0" borderId="0" xfId="0" applyBorder="1"/>
    <xf numFmtId="0" fontId="19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 vertical="center"/>
    </xf>
    <xf numFmtId="0" fontId="0" fillId="0" borderId="0" xfId="0"/>
    <xf numFmtId="0" fontId="11" fillId="2" borderId="43" xfId="0" applyFont="1" applyFill="1" applyBorder="1" applyAlignment="1">
      <alignment horizontal="left" vertical="center"/>
    </xf>
    <xf numFmtId="0" fontId="4" fillId="0" borderId="15" xfId="0" applyFont="1" applyBorder="1"/>
    <xf numFmtId="0" fontId="4" fillId="0" borderId="16" xfId="0" applyFont="1" applyBorder="1"/>
    <xf numFmtId="0" fontId="11" fillId="2" borderId="14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right" vertical="center"/>
    </xf>
    <xf numFmtId="0" fontId="4" fillId="0" borderId="29" xfId="0" applyFont="1" applyBorder="1"/>
    <xf numFmtId="0" fontId="4" fillId="0" borderId="30" xfId="0" applyFont="1" applyBorder="1"/>
    <xf numFmtId="0" fontId="18" fillId="2" borderId="58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4" fillId="0" borderId="42" xfId="0" applyFont="1" applyBorder="1"/>
    <xf numFmtId="0" fontId="4" fillId="0" borderId="11" xfId="0" applyFont="1" applyBorder="1"/>
    <xf numFmtId="0" fontId="4" fillId="0" borderId="40" xfId="0" applyFont="1" applyBorder="1"/>
    <xf numFmtId="165" fontId="11" fillId="2" borderId="14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left" vertical="center"/>
    </xf>
    <xf numFmtId="0" fontId="30" fillId="0" borderId="0" xfId="0" applyFont="1" applyBorder="1"/>
    <xf numFmtId="0" fontId="11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4" fillId="0" borderId="55" xfId="0" applyFont="1" applyBorder="1"/>
    <xf numFmtId="0" fontId="31" fillId="2" borderId="49" xfId="0" applyFont="1" applyFill="1" applyBorder="1" applyAlignment="1">
      <alignment horizontal="center" vertical="center"/>
    </xf>
    <xf numFmtId="0" fontId="4" fillId="2" borderId="50" xfId="0" applyFont="1" applyFill="1" applyBorder="1"/>
    <xf numFmtId="0" fontId="27" fillId="2" borderId="45" xfId="0" applyFont="1" applyFill="1" applyBorder="1" applyAlignment="1">
      <alignment horizontal="center" vertical="center"/>
    </xf>
    <xf numFmtId="0" fontId="4" fillId="2" borderId="46" xfId="0" applyFont="1" applyFill="1" applyBorder="1"/>
    <xf numFmtId="0" fontId="12" fillId="2" borderId="45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4" fillId="2" borderId="55" xfId="0" applyFont="1" applyFill="1" applyBorder="1"/>
    <xf numFmtId="0" fontId="2" fillId="2" borderId="29" xfId="0" applyFont="1" applyFill="1" applyBorder="1" applyAlignment="1">
      <alignment horizontal="center"/>
    </xf>
    <xf numFmtId="0" fontId="4" fillId="2" borderId="29" xfId="0" applyFont="1" applyFill="1" applyBorder="1"/>
    <xf numFmtId="0" fontId="12" fillId="2" borderId="28" xfId="0" applyFont="1" applyFill="1" applyBorder="1" applyAlignment="1">
      <alignment horizontal="right"/>
    </xf>
    <xf numFmtId="0" fontId="12" fillId="2" borderId="49" xfId="0" applyFont="1" applyFill="1" applyBorder="1" applyAlignment="1">
      <alignment horizontal="center" vertical="center"/>
    </xf>
    <xf numFmtId="1" fontId="12" fillId="2" borderId="49" xfId="0" applyNumberFormat="1" applyFont="1" applyFill="1" applyBorder="1" applyAlignment="1">
      <alignment horizontal="center" vertical="center"/>
    </xf>
    <xf numFmtId="1" fontId="4" fillId="2" borderId="50" xfId="0" applyNumberFormat="1" applyFont="1" applyFill="1" applyBorder="1"/>
    <xf numFmtId="0" fontId="18" fillId="2" borderId="37" xfId="0" applyFont="1" applyFill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18" fillId="2" borderId="6" xfId="0" applyFont="1" applyFill="1" applyBorder="1" applyAlignment="1">
      <alignment horizontal="center" vertical="center"/>
    </xf>
    <xf numFmtId="0" fontId="4" fillId="0" borderId="38" xfId="0" applyFont="1" applyBorder="1"/>
    <xf numFmtId="0" fontId="4" fillId="3" borderId="50" xfId="0" applyFont="1" applyFill="1" applyBorder="1"/>
    <xf numFmtId="0" fontId="2" fillId="2" borderId="20" xfId="0" applyFont="1" applyFill="1" applyBorder="1" applyAlignment="1">
      <alignment horizontal="left"/>
    </xf>
    <xf numFmtId="0" fontId="4" fillId="2" borderId="20" xfId="0" applyFont="1" applyFill="1" applyBorder="1"/>
    <xf numFmtId="0" fontId="12" fillId="2" borderId="45" xfId="0" applyFont="1" applyFill="1" applyBorder="1" applyAlignment="1">
      <alignment horizontal="right"/>
    </xf>
    <xf numFmtId="1" fontId="12" fillId="2" borderId="20" xfId="0" applyNumberFormat="1" applyFont="1" applyFill="1" applyBorder="1" applyAlignment="1">
      <alignment horizontal="center" vertical="center"/>
    </xf>
    <xf numFmtId="1" fontId="32" fillId="2" borderId="21" xfId="0" applyNumberFormat="1" applyFont="1" applyFill="1" applyBorder="1"/>
    <xf numFmtId="0" fontId="14" fillId="2" borderId="19" xfId="0" applyFont="1" applyFill="1" applyBorder="1" applyAlignment="1">
      <alignment horizontal="center" vertical="center"/>
    </xf>
    <xf numFmtId="0" fontId="34" fillId="2" borderId="21" xfId="0" applyFont="1" applyFill="1" applyBorder="1"/>
    <xf numFmtId="49" fontId="12" fillId="2" borderId="49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left"/>
    </xf>
    <xf numFmtId="0" fontId="4" fillId="3" borderId="51" xfId="0" applyFont="1" applyFill="1" applyBorder="1"/>
    <xf numFmtId="0" fontId="12" fillId="2" borderId="49" xfId="0" applyFont="1" applyFill="1" applyBorder="1" applyAlignment="1">
      <alignment horizontal="right"/>
    </xf>
    <xf numFmtId="1" fontId="4" fillId="3" borderId="50" xfId="0" applyNumberFormat="1" applyFont="1" applyFill="1" applyBorder="1"/>
    <xf numFmtId="0" fontId="2" fillId="2" borderId="13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12" fillId="2" borderId="39" xfId="0" applyFont="1" applyFill="1" applyBorder="1" applyAlignment="1">
      <alignment horizontal="center" vertical="center"/>
    </xf>
    <xf numFmtId="0" fontId="4" fillId="3" borderId="40" xfId="0" applyFont="1" applyFill="1" applyBorder="1"/>
    <xf numFmtId="0" fontId="4" fillId="2" borderId="45" xfId="0" applyFont="1" applyFill="1" applyBorder="1"/>
    <xf numFmtId="0" fontId="2" fillId="2" borderId="33" xfId="0" applyFont="1" applyFill="1" applyBorder="1" applyAlignment="1">
      <alignment horizontal="center" vertical="center"/>
    </xf>
    <xf numFmtId="0" fontId="4" fillId="3" borderId="34" xfId="0" applyFont="1" applyFill="1" applyBorder="1"/>
    <xf numFmtId="0" fontId="4" fillId="2" borderId="0" xfId="0" applyFont="1" applyFill="1" applyBorder="1"/>
    <xf numFmtId="0" fontId="4" fillId="2" borderId="12" xfId="0" applyFont="1" applyFill="1" applyBorder="1"/>
    <xf numFmtId="0" fontId="2" fillId="2" borderId="41" xfId="0" applyFont="1" applyFill="1" applyBorder="1" applyAlignment="1">
      <alignment horizontal="center" vertical="center"/>
    </xf>
    <xf numFmtId="0" fontId="4" fillId="3" borderId="42" xfId="0" applyFont="1" applyFill="1" applyBorder="1"/>
    <xf numFmtId="0" fontId="27" fillId="2" borderId="60" xfId="0" applyNumberFormat="1" applyFont="1" applyFill="1" applyBorder="1" applyAlignment="1">
      <alignment horizontal="center" vertical="center"/>
    </xf>
    <xf numFmtId="0" fontId="27" fillId="2" borderId="61" xfId="0" applyNumberFormat="1" applyFont="1" applyFill="1" applyBorder="1" applyAlignment="1">
      <alignment horizontal="center" vertical="center"/>
    </xf>
    <xf numFmtId="0" fontId="27" fillId="2" borderId="62" xfId="0" applyNumberFormat="1" applyFont="1" applyFill="1" applyBorder="1" applyAlignment="1">
      <alignment horizontal="center" vertical="center"/>
    </xf>
    <xf numFmtId="0" fontId="27" fillId="2" borderId="63" xfId="0" applyNumberFormat="1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left"/>
    </xf>
    <xf numFmtId="0" fontId="2" fillId="2" borderId="65" xfId="0" applyFont="1" applyFill="1" applyBorder="1" applyAlignment="1">
      <alignment horizontal="left"/>
    </xf>
    <xf numFmtId="0" fontId="2" fillId="2" borderId="66" xfId="0" applyFont="1" applyFill="1" applyBorder="1" applyAlignment="1">
      <alignment horizontal="left"/>
    </xf>
    <xf numFmtId="0" fontId="2" fillId="2" borderId="64" xfId="0" applyFont="1" applyFill="1" applyBorder="1" applyAlignment="1">
      <alignment horizontal="left" vertical="center"/>
    </xf>
    <xf numFmtId="0" fontId="2" fillId="2" borderId="65" xfId="0" applyFont="1" applyFill="1" applyBorder="1" applyAlignment="1">
      <alignment horizontal="left" vertical="center"/>
    </xf>
    <xf numFmtId="0" fontId="2" fillId="2" borderId="67" xfId="0" applyFont="1" applyFill="1" applyBorder="1" applyAlignment="1">
      <alignment horizontal="left" vertical="center"/>
    </xf>
    <xf numFmtId="0" fontId="12" fillId="2" borderId="4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3" borderId="24" xfId="0" applyFont="1" applyFill="1" applyBorder="1"/>
    <xf numFmtId="49" fontId="25" fillId="2" borderId="41" xfId="0" applyNumberFormat="1" applyFont="1" applyFill="1" applyBorder="1" applyAlignment="1">
      <alignment horizontal="center" vertical="center"/>
    </xf>
    <xf numFmtId="0" fontId="4" fillId="2" borderId="42" xfId="0" applyFont="1" applyFill="1" applyBorder="1"/>
    <xf numFmtId="0" fontId="4" fillId="3" borderId="45" xfId="0" applyFont="1" applyFill="1" applyBorder="1"/>
    <xf numFmtId="0" fontId="4" fillId="3" borderId="46" xfId="0" applyFont="1" applyFill="1" applyBorder="1"/>
    <xf numFmtId="0" fontId="27" fillId="2" borderId="43" xfId="0" applyFont="1" applyFill="1" applyBorder="1" applyAlignment="1">
      <alignment vertical="center"/>
    </xf>
    <xf numFmtId="0" fontId="4" fillId="2" borderId="15" xfId="0" applyFont="1" applyFill="1" applyBorder="1"/>
    <xf numFmtId="0" fontId="4" fillId="2" borderId="44" xfId="0" applyFont="1" applyFill="1" applyBorder="1"/>
    <xf numFmtId="0" fontId="4" fillId="2" borderId="34" xfId="0" applyFont="1" applyFill="1" applyBorder="1"/>
    <xf numFmtId="0" fontId="4" fillId="3" borderId="21" xfId="0" applyFont="1" applyFill="1" applyBorder="1"/>
    <xf numFmtId="0" fontId="2" fillId="2" borderId="47" xfId="0" applyFont="1" applyFill="1" applyBorder="1" applyAlignment="1">
      <alignment horizontal="center" vertical="center"/>
    </xf>
    <xf numFmtId="0" fontId="4" fillId="2" borderId="10" xfId="0" applyFont="1" applyFill="1" applyBorder="1"/>
    <xf numFmtId="0" fontId="2" fillId="2" borderId="48" xfId="0" applyFont="1" applyFill="1" applyBorder="1" applyAlignment="1">
      <alignment horizontal="center" vertical="center"/>
    </xf>
    <xf numFmtId="0" fontId="4" fillId="3" borderId="25" xfId="0" applyFont="1" applyFill="1" applyBorder="1"/>
    <xf numFmtId="0" fontId="2" fillId="2" borderId="15" xfId="0" applyFont="1" applyFill="1" applyBorder="1" applyAlignment="1">
      <alignment horizontal="left"/>
    </xf>
    <xf numFmtId="0" fontId="4" fillId="3" borderId="15" xfId="0" applyFont="1" applyFill="1" applyBorder="1"/>
    <xf numFmtId="0" fontId="4" fillId="3" borderId="44" xfId="0" applyFont="1" applyFill="1" applyBorder="1"/>
    <xf numFmtId="0" fontId="4" fillId="3" borderId="22" xfId="0" applyFont="1" applyFill="1" applyBorder="1"/>
    <xf numFmtId="0" fontId="4" fillId="3" borderId="19" xfId="0" applyFont="1" applyFill="1" applyBorder="1"/>
    <xf numFmtId="0" fontId="2" fillId="3" borderId="0" xfId="0" applyFont="1" applyFill="1" applyAlignment="1">
      <alignment horizontal="center" vertical="center"/>
    </xf>
    <xf numFmtId="0" fontId="4" fillId="2" borderId="18" xfId="0" applyFont="1" applyFill="1" applyBorder="1"/>
    <xf numFmtId="0" fontId="1" fillId="2" borderId="10" xfId="0" applyFont="1" applyFill="1" applyBorder="1"/>
    <xf numFmtId="0" fontId="4" fillId="2" borderId="11" xfId="0" applyFont="1" applyFill="1" applyBorder="1"/>
    <xf numFmtId="0" fontId="4" fillId="2" borderId="39" xfId="0" applyFont="1" applyFill="1" applyBorder="1"/>
    <xf numFmtId="0" fontId="4" fillId="2" borderId="40" xfId="0" applyFont="1" applyFill="1" applyBorder="1"/>
    <xf numFmtId="0" fontId="2" fillId="5" borderId="15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4" fillId="5" borderId="33" xfId="0" applyFont="1" applyFill="1" applyBorder="1"/>
    <xf numFmtId="0" fontId="4" fillId="5" borderId="42" xfId="0" applyFont="1" applyFill="1" applyBorder="1"/>
    <xf numFmtId="0" fontId="2" fillId="2" borderId="41" xfId="0" applyFont="1" applyFill="1" applyBorder="1" applyAlignment="1">
      <alignment vertical="center"/>
    </xf>
    <xf numFmtId="0" fontId="4" fillId="2" borderId="33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4" fillId="2" borderId="22" xfId="0" applyFont="1" applyFill="1" applyBorder="1"/>
    <xf numFmtId="0" fontId="4" fillId="2" borderId="19" xfId="0" applyFont="1" applyFill="1" applyBorder="1"/>
    <xf numFmtId="0" fontId="4" fillId="2" borderId="21" xfId="0" applyFont="1" applyFill="1" applyBorder="1"/>
    <xf numFmtId="0" fontId="2" fillId="2" borderId="43" xfId="0" applyFont="1" applyFill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1" fillId="2" borderId="47" xfId="0" applyFont="1" applyFill="1" applyBorder="1"/>
    <xf numFmtId="0" fontId="1" fillId="2" borderId="22" xfId="0" applyFont="1" applyFill="1" applyBorder="1"/>
    <xf numFmtId="0" fontId="2" fillId="2" borderId="2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horizontal="center" vertical="center"/>
    </xf>
    <xf numFmtId="49" fontId="2" fillId="2" borderId="42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/>
    </xf>
    <xf numFmtId="0" fontId="2" fillId="2" borderId="44" xfId="0" applyFont="1" applyFill="1" applyBorder="1" applyAlignment="1">
      <alignment horizontal="left"/>
    </xf>
    <xf numFmtId="0" fontId="2" fillId="2" borderId="15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4" fillId="5" borderId="15" xfId="0" applyFont="1" applyFill="1" applyBorder="1"/>
    <xf numFmtId="0" fontId="4" fillId="5" borderId="44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/>
    <xf numFmtId="0" fontId="4" fillId="3" borderId="20" xfId="0" applyFont="1" applyFill="1" applyBorder="1"/>
    <xf numFmtId="0" fontId="2" fillId="2" borderId="45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4" fillId="2" borderId="51" xfId="0" applyFont="1" applyFill="1" applyBorder="1"/>
    <xf numFmtId="0" fontId="12" fillId="2" borderId="49" xfId="0" applyFont="1" applyFill="1" applyBorder="1" applyAlignment="1">
      <alignment vertical="center"/>
    </xf>
    <xf numFmtId="164" fontId="12" fillId="2" borderId="51" xfId="0" applyNumberFormat="1" applyFont="1" applyFill="1" applyBorder="1" applyAlignment="1">
      <alignment horizontal="center" vertical="center"/>
    </xf>
    <xf numFmtId="0" fontId="4" fillId="2" borderId="52" xfId="0" applyFont="1" applyFill="1" applyBorder="1"/>
    <xf numFmtId="49" fontId="2" fillId="2" borderId="43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/>
    </xf>
    <xf numFmtId="0" fontId="25" fillId="2" borderId="45" xfId="0" applyFont="1" applyFill="1" applyBorder="1" applyAlignment="1">
      <alignment horizontal="center" vertical="center"/>
    </xf>
    <xf numFmtId="0" fontId="26" fillId="2" borderId="46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4" fillId="2" borderId="16" xfId="0" applyFont="1" applyFill="1" applyBorder="1"/>
    <xf numFmtId="0" fontId="4" fillId="3" borderId="16" xfId="0" applyFont="1" applyFill="1" applyBorder="1"/>
    <xf numFmtId="0" fontId="13" fillId="2" borderId="43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left"/>
    </xf>
    <xf numFmtId="0" fontId="2" fillId="2" borderId="68" xfId="0" applyFont="1" applyFill="1" applyBorder="1" applyAlignment="1">
      <alignment horizontal="left"/>
    </xf>
    <xf numFmtId="0" fontId="4" fillId="2" borderId="68" xfId="0" applyFont="1" applyFill="1" applyBorder="1"/>
    <xf numFmtId="0" fontId="4" fillId="3" borderId="33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2" borderId="38" xfId="0" applyFont="1" applyFill="1" applyBorder="1"/>
    <xf numFmtId="0" fontId="12" fillId="2" borderId="53" xfId="0" applyFont="1" applyFill="1" applyBorder="1" applyAlignment="1">
      <alignment horizontal="center" vertical="center"/>
    </xf>
    <xf numFmtId="0" fontId="4" fillId="3" borderId="52" xfId="0" applyFont="1" applyFill="1" applyBorder="1"/>
    <xf numFmtId="0" fontId="12" fillId="2" borderId="56" xfId="0" applyFont="1" applyFill="1" applyBorder="1" applyAlignment="1">
      <alignment horizontal="center" vertical="center"/>
    </xf>
    <xf numFmtId="0" fontId="4" fillId="3" borderId="57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left"/>
    </xf>
    <xf numFmtId="0" fontId="4" fillId="2" borderId="7" xfId="0" applyFont="1" applyFill="1" applyBorder="1"/>
    <xf numFmtId="0" fontId="2" fillId="2" borderId="37" xfId="0" applyFont="1" applyFill="1" applyBorder="1" applyAlignment="1">
      <alignment horizontal="center" vertical="center"/>
    </xf>
    <xf numFmtId="0" fontId="4" fillId="2" borderId="8" xfId="0" applyFont="1" applyFill="1" applyBorder="1"/>
    <xf numFmtId="0" fontId="12" fillId="2" borderId="4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textRotation="90"/>
    </xf>
    <xf numFmtId="0" fontId="4" fillId="3" borderId="11" xfId="0" applyFont="1" applyFill="1" applyBorder="1"/>
    <xf numFmtId="0" fontId="2" fillId="3" borderId="0" xfId="0" applyFont="1" applyFill="1" applyAlignment="1">
      <alignment horizontal="center" vertical="center" textRotation="90" wrapText="1"/>
    </xf>
    <xf numFmtId="0" fontId="12" fillId="2" borderId="41" xfId="0" applyFont="1" applyFill="1" applyBorder="1" applyAlignment="1">
      <alignment horizontal="center" vertical="center" wrapText="1"/>
    </xf>
    <xf numFmtId="0" fontId="4" fillId="3" borderId="39" xfId="0" applyFont="1" applyFill="1" applyBorder="1"/>
    <xf numFmtId="0" fontId="12" fillId="2" borderId="32" xfId="0" applyFont="1" applyFill="1" applyBorder="1" applyAlignment="1">
      <alignment horizontal="center" vertical="center"/>
    </xf>
    <xf numFmtId="0" fontId="37" fillId="2" borderId="16" xfId="0" applyFont="1" applyFill="1" applyBorder="1"/>
    <xf numFmtId="0" fontId="10" fillId="2" borderId="32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12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2" fillId="2" borderId="35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12" fillId="2" borderId="3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/>
    <xf numFmtId="0" fontId="4" fillId="3" borderId="36" xfId="0" applyFont="1" applyFill="1" applyBorder="1"/>
    <xf numFmtId="0" fontId="12" fillId="2" borderId="37" xfId="0" applyFont="1" applyFill="1" applyBorder="1" applyAlignment="1">
      <alignment horizontal="center" vertical="center"/>
    </xf>
    <xf numFmtId="0" fontId="4" fillId="3" borderId="7" xfId="0" applyFont="1" applyFill="1" applyBorder="1"/>
    <xf numFmtId="0" fontId="4" fillId="3" borderId="38" xfId="0" applyFont="1" applyFill="1" applyBorder="1"/>
    <xf numFmtId="0" fontId="12" fillId="2" borderId="37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textRotation="90"/>
    </xf>
    <xf numFmtId="0" fontId="20" fillId="2" borderId="3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5" fillId="0" borderId="0" xfId="0" applyFont="1"/>
    <xf numFmtId="0" fontId="36" fillId="0" borderId="12" xfId="0" applyFont="1" applyBorder="1"/>
    <xf numFmtId="0" fontId="10" fillId="2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24" fillId="2" borderId="0" xfId="0" applyFont="1" applyFill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textRotation="90"/>
    </xf>
    <xf numFmtId="0" fontId="4" fillId="0" borderId="10" xfId="0" applyFont="1" applyBorder="1"/>
    <xf numFmtId="0" fontId="4" fillId="0" borderId="39" xfId="0" applyFont="1" applyBorder="1"/>
    <xf numFmtId="0" fontId="4" fillId="0" borderId="22" xfId="0" applyFont="1" applyBorder="1"/>
    <xf numFmtId="0" fontId="5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textRotation="90" wrapText="1"/>
    </xf>
    <xf numFmtId="0" fontId="4" fillId="0" borderId="17" xfId="0" applyFont="1" applyBorder="1"/>
    <xf numFmtId="0" fontId="4" fillId="0" borderId="24" xfId="0" applyFont="1" applyBorder="1"/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36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40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textRotation="90" wrapText="1"/>
    </xf>
    <xf numFmtId="0" fontId="5" fillId="2" borderId="46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textRotation="90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textRotation="90" wrapText="1"/>
    </xf>
    <xf numFmtId="0" fontId="4" fillId="0" borderId="17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5" fillId="2" borderId="68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right"/>
    </xf>
    <xf numFmtId="0" fontId="4" fillId="0" borderId="1" xfId="0" applyFont="1" applyBorder="1"/>
    <xf numFmtId="0" fontId="23" fillId="2" borderId="14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2</xdr:row>
      <xdr:rowOff>0</xdr:rowOff>
    </xdr:from>
    <xdr:ext cx="4181475" cy="20574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47EB9137-1E6D-4554-81C7-D51A128854A1}"/>
            </a:ext>
          </a:extLst>
        </xdr:cNvPr>
        <xdr:cNvSpPr txBox="1"/>
      </xdr:nvSpPr>
      <xdr:spPr>
        <a:xfrm>
          <a:off x="123825" y="1190625"/>
          <a:ext cx="4181475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“I APPROVE”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Rector of Jizzakh Polytechnic Institute 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___________ A.Usmankulov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2025- year «____» ______________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lang="en-US"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s.p.</a:t>
          </a:r>
          <a:endParaRPr sz="1600" b="1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19</xdr:col>
      <xdr:colOff>21897</xdr:colOff>
      <xdr:row>1</xdr:row>
      <xdr:rowOff>190500</xdr:rowOff>
    </xdr:from>
    <xdr:ext cx="6468569" cy="189547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9325D637-0D57-4BA3-A1B7-A05041C9F2EF}"/>
            </a:ext>
          </a:extLst>
        </xdr:cNvPr>
        <xdr:cNvSpPr txBox="1"/>
      </xdr:nvSpPr>
      <xdr:spPr>
        <a:xfrm>
          <a:off x="5419397" y="1175845"/>
          <a:ext cx="6468569" cy="1895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WORKING STUDY PLAN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 </a:t>
          </a:r>
          <a:endParaRPr sz="1600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Course of Study: </a:t>
          </a:r>
          <a:r>
            <a:rPr lang="en-US" sz="1600" b="1" i="1">
              <a:solidFill>
                <a:sysClr val="windowText" lastClr="000000"/>
              </a:solidFill>
              <a:latin typeface="Times New Roman"/>
              <a:ea typeface="Times New Roman"/>
              <a:cs typeface="Times New Roman"/>
              <a:sym typeface="Times New Roman"/>
            </a:rPr>
            <a:t>60710500-Electrical engineering</a:t>
          </a:r>
          <a:endParaRPr sz="1600" b="1">
            <a:solidFill>
              <a:schemeClr val="dk1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  <xdr:oneCellAnchor>
    <xdr:from>
      <xdr:col>46</xdr:col>
      <xdr:colOff>98535</xdr:colOff>
      <xdr:row>2</xdr:row>
      <xdr:rowOff>0</xdr:rowOff>
    </xdr:from>
    <xdr:ext cx="4598933" cy="205740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5CC62B3F-4DC5-4938-B68D-71AA1607AACA}"/>
            </a:ext>
          </a:extLst>
        </xdr:cNvPr>
        <xdr:cNvSpPr txBox="1"/>
      </xdr:nvSpPr>
      <xdr:spPr>
        <a:xfrm>
          <a:off x="13094138" y="1182414"/>
          <a:ext cx="4598933" cy="2057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Academic degree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BACHELOR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Study format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credit system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Form of education	–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daytime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Study period	– 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4 </a:t>
          </a:r>
          <a:r>
            <a:rPr lang="en-US" sz="16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year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                     </a:t>
          </a:r>
          <a:r>
            <a:rPr lang="en-US" sz="1600" b="1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Qualification</a:t>
          </a:r>
          <a:r>
            <a:rPr lang="en-US" sz="1600" b="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  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   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–   </a:t>
          </a:r>
          <a:r>
            <a:rPr lang="en-US" sz="1600" b="0">
              <a:solidFill>
                <a:sysClr val="windowText" lastClr="000000"/>
              </a:solidFill>
              <a:latin typeface="Times New Roman" pitchFamily="18" charset="0"/>
              <a:ea typeface="Calibri"/>
              <a:cs typeface="Times New Roman" pitchFamily="18" charset="0"/>
              <a:sym typeface="Calibri"/>
            </a:rPr>
            <a:t>electrical engineer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ysClr val="windowText" lastClr="000000"/>
              </a:solidFill>
              <a:latin typeface="Times New Roman" pitchFamily="18" charset="0"/>
              <a:ea typeface="Times New Roman"/>
              <a:cs typeface="Times New Roman" pitchFamily="18" charset="0"/>
              <a:sym typeface="Times New Roman"/>
            </a:rPr>
            <a:t> (on electrical machines and electrical apparatus)</a:t>
          </a:r>
          <a:endParaRPr sz="1600" b="0">
            <a:solidFill>
              <a:sysClr val="windowText" lastClr="000000"/>
            </a:solidFill>
            <a:latin typeface="Times New Roman" pitchFamily="18" charset="0"/>
            <a:ea typeface="Times New Roman"/>
            <a:cs typeface="Times New Roman" pitchFamily="18" charset="0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CE129"/>
  <sheetViews>
    <sheetView tabSelected="1" view="pageBreakPreview" zoomScale="85" zoomScaleNormal="100" zoomScaleSheetLayoutView="85" workbookViewId="0">
      <selection activeCell="BC26" sqref="BC26:BJ28"/>
    </sheetView>
  </sheetViews>
  <sheetFormatPr defaultColWidth="14.42578125" defaultRowHeight="15" customHeight="1"/>
  <cols>
    <col min="1" max="1" width="3.85546875" style="61" customWidth="1"/>
    <col min="2" max="4" width="4" style="61" customWidth="1"/>
    <col min="5" max="5" width="10.140625" style="61" customWidth="1"/>
    <col min="6" max="27" width="4" style="61" customWidth="1"/>
    <col min="28" max="28" width="3.42578125" style="61" customWidth="1"/>
    <col min="29" max="29" width="3.7109375" style="61" customWidth="1"/>
    <col min="30" max="30" width="4" style="61" customWidth="1"/>
    <col min="31" max="31" width="4.85546875" style="61" customWidth="1"/>
    <col min="32" max="32" width="4.7109375" style="61" customWidth="1"/>
    <col min="33" max="37" width="4" style="61" customWidth="1"/>
    <col min="38" max="38" width="4.85546875" style="61" customWidth="1"/>
    <col min="39" max="40" width="5" style="61" customWidth="1"/>
    <col min="41" max="41" width="6" style="61" customWidth="1"/>
    <col min="42" max="42" width="3.85546875" style="61" customWidth="1"/>
    <col min="43" max="43" width="4.42578125" style="61" customWidth="1"/>
    <col min="44" max="44" width="4.85546875" style="61" customWidth="1"/>
    <col min="45" max="55" width="4" style="61" customWidth="1"/>
    <col min="56" max="56" width="5.85546875" style="61" customWidth="1"/>
    <col min="57" max="64" width="4" style="61" customWidth="1"/>
    <col min="65" max="83" width="8.85546875" style="61" hidden="1" customWidth="1"/>
    <col min="84" max="16384" width="14.42578125" style="61"/>
  </cols>
  <sheetData>
    <row r="1" spans="1:83" ht="78" customHeight="1">
      <c r="A1" s="317" t="s">
        <v>143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3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</row>
    <row r="2" spans="1:83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</row>
    <row r="3" spans="1:8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</row>
    <row r="4" spans="1:83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</row>
    <row r="5" spans="1:83" ht="11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</row>
    <row r="6" spans="1:83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</row>
    <row r="7" spans="1:83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</row>
    <row r="8" spans="1:8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</row>
    <row r="9" spans="1:83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</row>
    <row r="10" spans="1:83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</row>
    <row r="11" spans="1:83" ht="8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</row>
    <row r="12" spans="1:83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</row>
    <row r="13" spans="1:8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</row>
    <row r="14" spans="1:83" ht="15.75" customHeight="1" thickBot="1">
      <c r="A14" s="74"/>
      <c r="B14" s="318" t="s">
        <v>220</v>
      </c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74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</row>
    <row r="15" spans="1:83" ht="30" customHeight="1">
      <c r="A15" s="1"/>
      <c r="B15" s="320" t="s">
        <v>216</v>
      </c>
      <c r="C15" s="324" t="s">
        <v>165</v>
      </c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25"/>
      <c r="R15" s="325"/>
      <c r="S15" s="325"/>
      <c r="T15" s="325"/>
      <c r="U15" s="325"/>
      <c r="V15" s="325"/>
      <c r="W15" s="325"/>
      <c r="X15" s="325"/>
      <c r="Y15" s="325"/>
      <c r="Z15" s="325"/>
      <c r="AA15" s="325"/>
      <c r="AB15" s="325"/>
      <c r="AC15" s="325"/>
      <c r="AD15" s="325"/>
      <c r="AE15" s="325"/>
      <c r="AF15" s="325"/>
      <c r="AG15" s="325"/>
      <c r="AH15" s="325"/>
      <c r="AI15" s="325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5"/>
      <c r="AW15" s="325"/>
      <c r="AX15" s="325"/>
      <c r="AY15" s="325"/>
      <c r="AZ15" s="325"/>
      <c r="BA15" s="325"/>
      <c r="BB15" s="326"/>
      <c r="BC15" s="327" t="s">
        <v>144</v>
      </c>
      <c r="BD15" s="145"/>
      <c r="BE15" s="145"/>
      <c r="BF15" s="145"/>
      <c r="BG15" s="145"/>
      <c r="BH15" s="146"/>
      <c r="BI15" s="328" t="s">
        <v>152</v>
      </c>
      <c r="BJ15" s="331" t="s">
        <v>153</v>
      </c>
      <c r="BK15" s="332"/>
      <c r="BL15" s="1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</row>
    <row r="16" spans="1:83" ht="15.75" customHeight="1">
      <c r="A16" s="1"/>
      <c r="B16" s="321"/>
      <c r="C16" s="123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292"/>
      <c r="BC16" s="337" t="s">
        <v>146</v>
      </c>
      <c r="BD16" s="338" t="s">
        <v>145</v>
      </c>
      <c r="BE16" s="113"/>
      <c r="BF16" s="113"/>
      <c r="BG16" s="113"/>
      <c r="BH16" s="114"/>
      <c r="BI16" s="329"/>
      <c r="BJ16" s="333"/>
      <c r="BK16" s="334"/>
      <c r="BL16" s="1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</row>
    <row r="17" spans="1:83" ht="94.5" customHeight="1">
      <c r="A17" s="1"/>
      <c r="B17" s="321"/>
      <c r="C17" s="12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13"/>
      <c r="AI17" s="313"/>
      <c r="AJ17" s="313"/>
      <c r="AK17" s="313"/>
      <c r="AL17" s="313"/>
      <c r="AM17" s="313"/>
      <c r="AN17" s="313"/>
      <c r="AO17" s="313"/>
      <c r="AP17" s="313"/>
      <c r="AQ17" s="313"/>
      <c r="AR17" s="313"/>
      <c r="AS17" s="313"/>
      <c r="AT17" s="313"/>
      <c r="AU17" s="313"/>
      <c r="AV17" s="313"/>
      <c r="AW17" s="313"/>
      <c r="AX17" s="313"/>
      <c r="AY17" s="313"/>
      <c r="AZ17" s="313"/>
      <c r="BA17" s="313"/>
      <c r="BB17" s="292"/>
      <c r="BC17" s="329"/>
      <c r="BD17" s="339" t="s">
        <v>147</v>
      </c>
      <c r="BE17" s="337" t="s">
        <v>148</v>
      </c>
      <c r="BF17" s="342" t="s">
        <v>149</v>
      </c>
      <c r="BG17" s="337" t="s">
        <v>150</v>
      </c>
      <c r="BH17" s="342" t="s">
        <v>151</v>
      </c>
      <c r="BI17" s="329"/>
      <c r="BJ17" s="333"/>
      <c r="BK17" s="334"/>
      <c r="BL17" s="1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ht="15.75" customHeight="1">
      <c r="A18" s="1"/>
      <c r="B18" s="322"/>
      <c r="C18" s="343" t="s">
        <v>154</v>
      </c>
      <c r="D18" s="343"/>
      <c r="E18" s="343"/>
      <c r="F18" s="343"/>
      <c r="G18" s="344" t="s">
        <v>155</v>
      </c>
      <c r="H18" s="345"/>
      <c r="I18" s="345"/>
      <c r="J18" s="345"/>
      <c r="K18" s="346"/>
      <c r="L18" s="343" t="s">
        <v>156</v>
      </c>
      <c r="M18" s="343"/>
      <c r="N18" s="343"/>
      <c r="O18" s="343"/>
      <c r="P18" s="343" t="s">
        <v>157</v>
      </c>
      <c r="Q18" s="343"/>
      <c r="R18" s="343"/>
      <c r="S18" s="343"/>
      <c r="T18" s="343" t="s">
        <v>158</v>
      </c>
      <c r="U18" s="343"/>
      <c r="V18" s="343"/>
      <c r="W18" s="343"/>
      <c r="X18" s="343"/>
      <c r="Y18" s="343" t="s">
        <v>159</v>
      </c>
      <c r="Z18" s="343"/>
      <c r="AA18" s="343"/>
      <c r="AB18" s="343"/>
      <c r="AC18" s="343" t="s">
        <v>160</v>
      </c>
      <c r="AD18" s="343"/>
      <c r="AE18" s="343"/>
      <c r="AF18" s="343"/>
      <c r="AG18" s="343" t="s">
        <v>161</v>
      </c>
      <c r="AH18" s="343"/>
      <c r="AI18" s="343"/>
      <c r="AJ18" s="343"/>
      <c r="AK18" s="343" t="s">
        <v>0</v>
      </c>
      <c r="AL18" s="343"/>
      <c r="AM18" s="343"/>
      <c r="AN18" s="343"/>
      <c r="AO18" s="343"/>
      <c r="AP18" s="343" t="s">
        <v>162</v>
      </c>
      <c r="AQ18" s="343"/>
      <c r="AR18" s="343"/>
      <c r="AS18" s="343"/>
      <c r="AT18" s="343" t="s">
        <v>163</v>
      </c>
      <c r="AU18" s="343"/>
      <c r="AV18" s="343"/>
      <c r="AW18" s="343"/>
      <c r="AX18" s="343"/>
      <c r="AY18" s="353" t="s">
        <v>164</v>
      </c>
      <c r="AZ18" s="113"/>
      <c r="BA18" s="113"/>
      <c r="BB18" s="114"/>
      <c r="BC18" s="329"/>
      <c r="BD18" s="340"/>
      <c r="BE18" s="329"/>
      <c r="BF18" s="329"/>
      <c r="BG18" s="329"/>
      <c r="BH18" s="329"/>
      <c r="BI18" s="329"/>
      <c r="BJ18" s="333"/>
      <c r="BK18" s="334"/>
      <c r="BL18" s="1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ht="15.75" customHeight="1">
      <c r="A19" s="1"/>
      <c r="B19" s="323"/>
      <c r="C19" s="54">
        <v>1</v>
      </c>
      <c r="D19" s="54">
        <v>2</v>
      </c>
      <c r="E19" s="54">
        <v>3</v>
      </c>
      <c r="F19" s="54">
        <v>4</v>
      </c>
      <c r="G19" s="54">
        <v>5</v>
      </c>
      <c r="H19" s="54">
        <v>6</v>
      </c>
      <c r="I19" s="54">
        <v>7</v>
      </c>
      <c r="J19" s="54">
        <v>8</v>
      </c>
      <c r="K19" s="54">
        <v>9</v>
      </c>
      <c r="L19" s="54">
        <v>10</v>
      </c>
      <c r="M19" s="54">
        <v>11</v>
      </c>
      <c r="N19" s="54">
        <v>12</v>
      </c>
      <c r="O19" s="54">
        <v>13</v>
      </c>
      <c r="P19" s="54">
        <v>14</v>
      </c>
      <c r="Q19" s="54">
        <v>15</v>
      </c>
      <c r="R19" s="54">
        <v>16</v>
      </c>
      <c r="S19" s="54">
        <v>17</v>
      </c>
      <c r="T19" s="54">
        <v>18</v>
      </c>
      <c r="U19" s="54">
        <v>19</v>
      </c>
      <c r="V19" s="54">
        <v>20</v>
      </c>
      <c r="W19" s="54">
        <v>21</v>
      </c>
      <c r="X19" s="54">
        <v>22</v>
      </c>
      <c r="Y19" s="54">
        <v>23</v>
      </c>
      <c r="Z19" s="54">
        <v>24</v>
      </c>
      <c r="AA19" s="54">
        <v>25</v>
      </c>
      <c r="AB19" s="54">
        <v>26</v>
      </c>
      <c r="AC19" s="54">
        <v>27</v>
      </c>
      <c r="AD19" s="54">
        <v>28</v>
      </c>
      <c r="AE19" s="54">
        <v>29</v>
      </c>
      <c r="AF19" s="54">
        <v>30</v>
      </c>
      <c r="AG19" s="54">
        <v>31</v>
      </c>
      <c r="AH19" s="54">
        <v>32</v>
      </c>
      <c r="AI19" s="54">
        <v>33</v>
      </c>
      <c r="AJ19" s="54">
        <v>34</v>
      </c>
      <c r="AK19" s="54">
        <v>35</v>
      </c>
      <c r="AL19" s="54">
        <v>36</v>
      </c>
      <c r="AM19" s="54">
        <v>37</v>
      </c>
      <c r="AN19" s="54">
        <v>38</v>
      </c>
      <c r="AO19" s="54">
        <v>39</v>
      </c>
      <c r="AP19" s="54">
        <v>40</v>
      </c>
      <c r="AQ19" s="54">
        <v>41</v>
      </c>
      <c r="AR19" s="54">
        <v>42</v>
      </c>
      <c r="AS19" s="54">
        <v>43</v>
      </c>
      <c r="AT19" s="54">
        <v>44</v>
      </c>
      <c r="AU19" s="54">
        <v>45</v>
      </c>
      <c r="AV19" s="54">
        <v>46</v>
      </c>
      <c r="AW19" s="54">
        <v>47</v>
      </c>
      <c r="AX19" s="54">
        <v>48</v>
      </c>
      <c r="AY19" s="5">
        <v>49</v>
      </c>
      <c r="AZ19" s="5">
        <v>50</v>
      </c>
      <c r="BA19" s="5">
        <v>51</v>
      </c>
      <c r="BB19" s="5">
        <v>52</v>
      </c>
      <c r="BC19" s="330"/>
      <c r="BD19" s="341"/>
      <c r="BE19" s="330"/>
      <c r="BF19" s="330"/>
      <c r="BG19" s="330"/>
      <c r="BH19" s="330"/>
      <c r="BI19" s="330"/>
      <c r="BJ19" s="335"/>
      <c r="BK19" s="336"/>
      <c r="BL19" s="1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ht="15.75" customHeight="1">
      <c r="A20" s="1"/>
      <c r="B20" s="6" t="s">
        <v>1</v>
      </c>
      <c r="C20" s="5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">
        <v>3</v>
      </c>
      <c r="T20" s="5" t="s">
        <v>3</v>
      </c>
      <c r="U20" s="5" t="s">
        <v>4</v>
      </c>
      <c r="V20" s="5" t="s">
        <v>4</v>
      </c>
      <c r="W20" s="5"/>
      <c r="X20" s="52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 t="s">
        <v>4</v>
      </c>
      <c r="AM20" s="5" t="s">
        <v>4</v>
      </c>
      <c r="AN20" s="5" t="s">
        <v>3</v>
      </c>
      <c r="AO20" s="5" t="s">
        <v>3</v>
      </c>
      <c r="AP20" s="5" t="s">
        <v>3</v>
      </c>
      <c r="AQ20" s="5" t="s">
        <v>3</v>
      </c>
      <c r="AR20" s="5" t="s">
        <v>3</v>
      </c>
      <c r="AS20" s="5" t="s">
        <v>3</v>
      </c>
      <c r="AT20" s="5" t="s">
        <v>3</v>
      </c>
      <c r="AU20" s="5" t="s">
        <v>3</v>
      </c>
      <c r="AV20" s="5" t="s">
        <v>3</v>
      </c>
      <c r="AW20" s="5" t="s">
        <v>3</v>
      </c>
      <c r="AX20" s="5" t="s">
        <v>3</v>
      </c>
      <c r="AY20" s="5" t="s">
        <v>3</v>
      </c>
      <c r="AZ20" s="5" t="s">
        <v>3</v>
      </c>
      <c r="BA20" s="52" t="s">
        <v>3</v>
      </c>
      <c r="BB20" s="5" t="s">
        <v>3</v>
      </c>
      <c r="BC20" s="5">
        <f>SUM(BD20:BH20)</f>
        <v>35</v>
      </c>
      <c r="BD20" s="5">
        <v>30</v>
      </c>
      <c r="BE20" s="5">
        <f>COUNTIF(C20:BB20,"=A")</f>
        <v>4</v>
      </c>
      <c r="BF20" s="5">
        <f>COUNTIF(C20:BB20,"=K")</f>
        <v>1</v>
      </c>
      <c r="BG20" s="5"/>
      <c r="BH20" s="5"/>
      <c r="BI20" s="5">
        <f>COUNTIF(C20:BB20,"=T")</f>
        <v>17</v>
      </c>
      <c r="BJ20" s="347">
        <f>BI20+BC20</f>
        <v>52</v>
      </c>
      <c r="BK20" s="348"/>
      <c r="BL20" s="1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ht="15.75" customHeight="1">
      <c r="A21" s="1"/>
      <c r="B21" s="6" t="s">
        <v>5</v>
      </c>
      <c r="C21" s="5" t="s">
        <v>2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">
        <v>3</v>
      </c>
      <c r="T21" s="5" t="s">
        <v>3</v>
      </c>
      <c r="U21" s="5" t="s">
        <v>4</v>
      </c>
      <c r="V21" s="5" t="s">
        <v>4</v>
      </c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 t="s">
        <v>4</v>
      </c>
      <c r="AM21" s="5" t="s">
        <v>4</v>
      </c>
      <c r="AN21" s="5" t="s">
        <v>3</v>
      </c>
      <c r="AO21" s="5" t="s">
        <v>3</v>
      </c>
      <c r="AP21" s="5" t="s">
        <v>3</v>
      </c>
      <c r="AQ21" s="5" t="s">
        <v>3</v>
      </c>
      <c r="AR21" s="5" t="s">
        <v>3</v>
      </c>
      <c r="AS21" s="5" t="s">
        <v>3</v>
      </c>
      <c r="AT21" s="5" t="s">
        <v>3</v>
      </c>
      <c r="AU21" s="5" t="s">
        <v>3</v>
      </c>
      <c r="AV21" s="5" t="s">
        <v>3</v>
      </c>
      <c r="AW21" s="5" t="s">
        <v>3</v>
      </c>
      <c r="AX21" s="5" t="s">
        <v>3</v>
      </c>
      <c r="AY21" s="5" t="s">
        <v>3</v>
      </c>
      <c r="AZ21" s="5" t="s">
        <v>3</v>
      </c>
      <c r="BA21" s="52" t="s">
        <v>3</v>
      </c>
      <c r="BB21" s="5" t="s">
        <v>3</v>
      </c>
      <c r="BC21" s="5">
        <f t="shared" ref="BC21:BC23" si="0">SUM(BD21:BH21)</f>
        <v>35</v>
      </c>
      <c r="BD21" s="5">
        <v>30</v>
      </c>
      <c r="BE21" s="5">
        <f>COUNTIF(C21:BB21,"=A")</f>
        <v>4</v>
      </c>
      <c r="BF21" s="5">
        <f>COUNTIF(C21:BB21,"=K")</f>
        <v>1</v>
      </c>
      <c r="BG21" s="5"/>
      <c r="BH21" s="5"/>
      <c r="BI21" s="5">
        <f t="shared" ref="BI21:BI23" si="1">COUNTIF(C21:BB21,"=T")</f>
        <v>17</v>
      </c>
      <c r="BJ21" s="347">
        <f t="shared" ref="BJ21:BJ23" si="2">BI21+BC21</f>
        <v>52</v>
      </c>
      <c r="BK21" s="348"/>
      <c r="BL21" s="1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ht="15.75" customHeight="1">
      <c r="A22" s="1"/>
      <c r="B22" s="6" t="s">
        <v>7</v>
      </c>
      <c r="C22" s="5" t="s">
        <v>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">
        <v>3</v>
      </c>
      <c r="T22" s="5" t="s">
        <v>3</v>
      </c>
      <c r="U22" s="5" t="s">
        <v>4</v>
      </c>
      <c r="V22" s="5" t="s">
        <v>4</v>
      </c>
      <c r="W22" s="5"/>
      <c r="X22" s="5"/>
      <c r="Y22" s="5"/>
      <c r="Z22" s="5"/>
      <c r="AA22" s="5"/>
      <c r="AB22" s="5"/>
      <c r="AC22" s="5"/>
      <c r="AD22" s="56"/>
      <c r="AE22" s="5"/>
      <c r="AF22" s="5"/>
      <c r="AG22" s="5"/>
      <c r="AH22" s="5"/>
      <c r="AI22" s="5"/>
      <c r="AJ22" s="5"/>
      <c r="AK22" s="5"/>
      <c r="AL22" s="5" t="s">
        <v>4</v>
      </c>
      <c r="AM22" s="5" t="s">
        <v>4</v>
      </c>
      <c r="AN22" s="5" t="s">
        <v>6</v>
      </c>
      <c r="AO22" s="5" t="s">
        <v>6</v>
      </c>
      <c r="AP22" s="5" t="s">
        <v>6</v>
      </c>
      <c r="AQ22" s="5" t="s">
        <v>6</v>
      </c>
      <c r="AR22" s="5" t="s">
        <v>3</v>
      </c>
      <c r="AS22" s="5" t="s">
        <v>3</v>
      </c>
      <c r="AT22" s="5" t="s">
        <v>3</v>
      </c>
      <c r="AU22" s="5" t="s">
        <v>3</v>
      </c>
      <c r="AV22" s="5" t="s">
        <v>3</v>
      </c>
      <c r="AW22" s="5" t="s">
        <v>3</v>
      </c>
      <c r="AX22" s="5" t="s">
        <v>3</v>
      </c>
      <c r="AY22" s="5" t="s">
        <v>3</v>
      </c>
      <c r="AZ22" s="5" t="s">
        <v>3</v>
      </c>
      <c r="BA22" s="52" t="s">
        <v>3</v>
      </c>
      <c r="BB22" s="52" t="s">
        <v>3</v>
      </c>
      <c r="BC22" s="5">
        <f t="shared" si="0"/>
        <v>39</v>
      </c>
      <c r="BD22" s="5">
        <v>30</v>
      </c>
      <c r="BE22" s="5">
        <f>COUNTIF(C22:BB22,"=A")</f>
        <v>4</v>
      </c>
      <c r="BF22" s="5">
        <f>COUNTIF(C22:BB22,"=K")</f>
        <v>1</v>
      </c>
      <c r="BG22" s="5">
        <f>COUNTIF(C22:BB22,"=M")+COUNTIF(C22:BB22,"=P")</f>
        <v>4</v>
      </c>
      <c r="BH22" s="5"/>
      <c r="BI22" s="5">
        <f t="shared" si="1"/>
        <v>13</v>
      </c>
      <c r="BJ22" s="347">
        <f t="shared" si="2"/>
        <v>52</v>
      </c>
      <c r="BK22" s="348"/>
      <c r="BL22" s="1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ht="15.75" customHeight="1">
      <c r="A23" s="1"/>
      <c r="B23" s="6" t="s">
        <v>8</v>
      </c>
      <c r="C23" s="5" t="s">
        <v>2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2"/>
      <c r="R23" s="52"/>
      <c r="S23" s="5" t="s">
        <v>3</v>
      </c>
      <c r="T23" s="5" t="s">
        <v>3</v>
      </c>
      <c r="U23" s="5" t="s">
        <v>4</v>
      </c>
      <c r="V23" s="5" t="s">
        <v>4</v>
      </c>
      <c r="W23" s="5" t="s">
        <v>6</v>
      </c>
      <c r="X23" s="5" t="s">
        <v>6</v>
      </c>
      <c r="Y23" s="5" t="s">
        <v>6</v>
      </c>
      <c r="Z23" s="5" t="s">
        <v>6</v>
      </c>
      <c r="AA23" s="5" t="s">
        <v>6</v>
      </c>
      <c r="AB23" s="5" t="s">
        <v>6</v>
      </c>
      <c r="AC23" s="77" t="s">
        <v>6</v>
      </c>
      <c r="AD23" s="57" t="s">
        <v>6</v>
      </c>
      <c r="AE23" s="55" t="s">
        <v>6</v>
      </c>
      <c r="AF23" s="5" t="s">
        <v>6</v>
      </c>
      <c r="AG23" s="5" t="s">
        <v>6</v>
      </c>
      <c r="AH23" s="5" t="s">
        <v>6</v>
      </c>
      <c r="AI23" s="5" t="s">
        <v>6</v>
      </c>
      <c r="AJ23" s="5" t="s">
        <v>6</v>
      </c>
      <c r="AK23" s="5" t="s">
        <v>6</v>
      </c>
      <c r="AL23" s="5" t="s">
        <v>87</v>
      </c>
      <c r="AM23" s="5" t="s">
        <v>87</v>
      </c>
      <c r="AN23" s="5" t="s">
        <v>87</v>
      </c>
      <c r="AO23" s="5" t="s">
        <v>87</v>
      </c>
      <c r="AP23" s="5" t="s">
        <v>87</v>
      </c>
      <c r="AQ23" s="5" t="s">
        <v>3</v>
      </c>
      <c r="AR23" s="5" t="s">
        <v>3</v>
      </c>
      <c r="AS23" s="5" t="s">
        <v>3</v>
      </c>
      <c r="AT23" s="5" t="s">
        <v>3</v>
      </c>
      <c r="AU23" s="5" t="s">
        <v>3</v>
      </c>
      <c r="AV23" s="5" t="s">
        <v>3</v>
      </c>
      <c r="AW23" s="5" t="s">
        <v>3</v>
      </c>
      <c r="AX23" s="5" t="s">
        <v>3</v>
      </c>
      <c r="AY23" s="7" t="s">
        <v>9</v>
      </c>
      <c r="AZ23" s="7" t="s">
        <v>9</v>
      </c>
      <c r="BA23" s="7" t="s">
        <v>9</v>
      </c>
      <c r="BB23" s="7" t="s">
        <v>9</v>
      </c>
      <c r="BC23" s="5">
        <f t="shared" si="0"/>
        <v>38</v>
      </c>
      <c r="BD23" s="5">
        <v>15</v>
      </c>
      <c r="BE23" s="5">
        <f>COUNTIF(C23:BB23,"=A")</f>
        <v>2</v>
      </c>
      <c r="BF23" s="5">
        <f>COUNTIF(C23:BB23,"=K")</f>
        <v>1</v>
      </c>
      <c r="BG23" s="5">
        <f>COUNTIF(C23:BB23,"=M")+COUNTIF(C23:BB23,"=P")</f>
        <v>15</v>
      </c>
      <c r="BH23" s="5">
        <f>COUNTIF(B23:BA23,"=YDA")</f>
        <v>5</v>
      </c>
      <c r="BI23" s="5">
        <f t="shared" si="1"/>
        <v>10</v>
      </c>
      <c r="BJ23" s="347">
        <f t="shared" si="2"/>
        <v>48</v>
      </c>
      <c r="BK23" s="348"/>
      <c r="BL23" s="1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ht="15.75" customHeight="1" thickBot="1">
      <c r="A24" s="1"/>
      <c r="B24" s="349" t="s">
        <v>166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350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8"/>
      <c r="BC24" s="8">
        <f t="shared" ref="BC24:BI24" si="3">SUM(BC20:BC23)</f>
        <v>147</v>
      </c>
      <c r="BD24" s="8">
        <f t="shared" si="3"/>
        <v>105</v>
      </c>
      <c r="BE24" s="8">
        <f t="shared" si="3"/>
        <v>14</v>
      </c>
      <c r="BF24" s="8">
        <f t="shared" si="3"/>
        <v>4</v>
      </c>
      <c r="BG24" s="8">
        <f t="shared" si="3"/>
        <v>19</v>
      </c>
      <c r="BH24" s="8">
        <f t="shared" si="3"/>
        <v>5</v>
      </c>
      <c r="BI24" s="8">
        <f t="shared" si="3"/>
        <v>57</v>
      </c>
      <c r="BJ24" s="351">
        <v>204</v>
      </c>
      <c r="BK24" s="352"/>
      <c r="BL24" s="1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ht="15.75" customHeight="1">
      <c r="A25" s="1"/>
      <c r="B25" s="1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10"/>
      <c r="BD25" s="10"/>
      <c r="BE25" s="10"/>
      <c r="BF25" s="10"/>
      <c r="BG25" s="10"/>
      <c r="BH25" s="10"/>
      <c r="BI25" s="10"/>
      <c r="BJ25" s="10"/>
      <c r="BK25" s="1"/>
      <c r="BL25" s="1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ht="19.5" customHeight="1">
      <c r="A26" s="312"/>
      <c r="B26" s="313"/>
      <c r="C26" s="313"/>
      <c r="D26" s="314"/>
      <c r="E26" s="111"/>
      <c r="F26" s="111"/>
      <c r="G26" s="111"/>
      <c r="H26" s="111"/>
      <c r="I26" s="290"/>
      <c r="J26" s="121"/>
      <c r="K26" s="291"/>
      <c r="L26" s="309" t="s">
        <v>167</v>
      </c>
      <c r="M26" s="310"/>
      <c r="N26" s="310"/>
      <c r="O26" s="310"/>
      <c r="P26" s="310"/>
      <c r="Q26" s="290" t="s">
        <v>6</v>
      </c>
      <c r="R26" s="121"/>
      <c r="S26" s="291"/>
      <c r="T26" s="315" t="s">
        <v>150</v>
      </c>
      <c r="U26" s="111"/>
      <c r="V26" s="111"/>
      <c r="W26" s="111"/>
      <c r="X26" s="292"/>
      <c r="Y26" s="308" t="s">
        <v>2</v>
      </c>
      <c r="Z26" s="121"/>
      <c r="AA26" s="291"/>
      <c r="AB26" s="309" t="s">
        <v>149</v>
      </c>
      <c r="AC26" s="310"/>
      <c r="AD26" s="310"/>
      <c r="AE26" s="310"/>
      <c r="AF26" s="311"/>
      <c r="AG26" s="290" t="s">
        <v>4</v>
      </c>
      <c r="AH26" s="121"/>
      <c r="AI26" s="291"/>
      <c r="AJ26" s="296" t="s">
        <v>148</v>
      </c>
      <c r="AK26" s="111"/>
      <c r="AL26" s="111"/>
      <c r="AM26" s="111"/>
      <c r="AN26" s="111"/>
      <c r="AO26" s="11"/>
      <c r="AP26" s="290" t="s">
        <v>87</v>
      </c>
      <c r="AQ26" s="121"/>
      <c r="AR26" s="291"/>
      <c r="AS26" s="296" t="s">
        <v>151</v>
      </c>
      <c r="AT26" s="111"/>
      <c r="AU26" s="111"/>
      <c r="AV26" s="111"/>
      <c r="AW26" s="111"/>
      <c r="AX26" s="111"/>
      <c r="AY26" s="11"/>
      <c r="AZ26" s="290" t="s">
        <v>3</v>
      </c>
      <c r="BA26" s="121"/>
      <c r="BB26" s="291"/>
      <c r="BC26" s="296" t="s">
        <v>168</v>
      </c>
      <c r="BD26" s="111"/>
      <c r="BE26" s="111"/>
      <c r="BF26" s="111"/>
      <c r="BG26" s="111"/>
      <c r="BH26" s="111"/>
      <c r="BI26" s="111"/>
      <c r="BJ26" s="111"/>
      <c r="BK26" s="60"/>
      <c r="BL26" s="60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ht="1.5" customHeight="1">
      <c r="A27" s="313"/>
      <c r="B27" s="107"/>
      <c r="C27" s="313"/>
      <c r="D27" s="111"/>
      <c r="E27" s="111"/>
      <c r="F27" s="111"/>
      <c r="G27" s="111"/>
      <c r="H27" s="111"/>
      <c r="I27" s="123"/>
      <c r="J27" s="111"/>
      <c r="K27" s="292"/>
      <c r="L27" s="310"/>
      <c r="M27" s="310"/>
      <c r="N27" s="310"/>
      <c r="O27" s="310"/>
      <c r="P27" s="310"/>
      <c r="Q27" s="123"/>
      <c r="R27" s="111"/>
      <c r="S27" s="292"/>
      <c r="T27" s="123"/>
      <c r="U27" s="111"/>
      <c r="V27" s="111"/>
      <c r="W27" s="111"/>
      <c r="X27" s="292"/>
      <c r="Y27" s="123"/>
      <c r="Z27" s="111"/>
      <c r="AA27" s="292"/>
      <c r="AB27" s="310"/>
      <c r="AC27" s="310"/>
      <c r="AD27" s="310"/>
      <c r="AE27" s="310"/>
      <c r="AF27" s="311"/>
      <c r="AG27" s="123"/>
      <c r="AH27" s="111"/>
      <c r="AI27" s="292"/>
      <c r="AJ27" s="111"/>
      <c r="AK27" s="111"/>
      <c r="AL27" s="111"/>
      <c r="AM27" s="111"/>
      <c r="AN27" s="111"/>
      <c r="AO27" s="11"/>
      <c r="AP27" s="123"/>
      <c r="AQ27" s="111"/>
      <c r="AR27" s="292"/>
      <c r="AS27" s="111"/>
      <c r="AT27" s="111"/>
      <c r="AU27" s="111"/>
      <c r="AV27" s="111"/>
      <c r="AW27" s="111"/>
      <c r="AX27" s="111"/>
      <c r="AY27" s="11"/>
      <c r="AZ27" s="123"/>
      <c r="BA27" s="111"/>
      <c r="BB27" s="292"/>
      <c r="BC27" s="111"/>
      <c r="BD27" s="111"/>
      <c r="BE27" s="111"/>
      <c r="BF27" s="111"/>
      <c r="BG27" s="111"/>
      <c r="BH27" s="111"/>
      <c r="BI27" s="111"/>
      <c r="BJ27" s="111"/>
      <c r="BK27" s="60"/>
      <c r="BL27" s="60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ht="19.5" customHeight="1">
      <c r="A28" s="313"/>
      <c r="B28" s="313"/>
      <c r="C28" s="313"/>
      <c r="D28" s="111"/>
      <c r="E28" s="111"/>
      <c r="F28" s="111"/>
      <c r="G28" s="111"/>
      <c r="H28" s="111"/>
      <c r="I28" s="293"/>
      <c r="J28" s="294"/>
      <c r="K28" s="295"/>
      <c r="L28" s="310"/>
      <c r="M28" s="310"/>
      <c r="N28" s="310"/>
      <c r="O28" s="310"/>
      <c r="P28" s="310"/>
      <c r="Q28" s="293"/>
      <c r="R28" s="294"/>
      <c r="S28" s="295"/>
      <c r="T28" s="123"/>
      <c r="U28" s="111"/>
      <c r="V28" s="111"/>
      <c r="W28" s="111"/>
      <c r="X28" s="292"/>
      <c r="Y28" s="293"/>
      <c r="Z28" s="294"/>
      <c r="AA28" s="295"/>
      <c r="AB28" s="310"/>
      <c r="AC28" s="310"/>
      <c r="AD28" s="310"/>
      <c r="AE28" s="310"/>
      <c r="AF28" s="311"/>
      <c r="AG28" s="293"/>
      <c r="AH28" s="294"/>
      <c r="AI28" s="295"/>
      <c r="AJ28" s="111"/>
      <c r="AK28" s="111"/>
      <c r="AL28" s="111"/>
      <c r="AM28" s="111"/>
      <c r="AN28" s="111"/>
      <c r="AO28" s="11"/>
      <c r="AP28" s="293"/>
      <c r="AQ28" s="294"/>
      <c r="AR28" s="295"/>
      <c r="AS28" s="111"/>
      <c r="AT28" s="111"/>
      <c r="AU28" s="111"/>
      <c r="AV28" s="111"/>
      <c r="AW28" s="111"/>
      <c r="AX28" s="111"/>
      <c r="AY28" s="11"/>
      <c r="AZ28" s="293"/>
      <c r="BA28" s="294"/>
      <c r="BB28" s="295"/>
      <c r="BC28" s="111"/>
      <c r="BD28" s="111"/>
      <c r="BE28" s="111"/>
      <c r="BF28" s="111"/>
      <c r="BG28" s="111"/>
      <c r="BH28" s="111"/>
      <c r="BI28" s="111"/>
      <c r="BJ28" s="111"/>
      <c r="BK28" s="60"/>
      <c r="BL28" s="60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ht="12" customHeight="1">
      <c r="A29" s="1"/>
      <c r="B29" s="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"/>
      <c r="BL29" s="1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ht="15.75" customHeight="1" thickBot="1">
      <c r="A30" s="297" t="s">
        <v>169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</row>
    <row r="31" spans="1:83" ht="48" customHeight="1">
      <c r="A31" s="298" t="s">
        <v>10</v>
      </c>
      <c r="B31" s="299"/>
      <c r="C31" s="300" t="s">
        <v>142</v>
      </c>
      <c r="D31" s="301"/>
      <c r="E31" s="302"/>
      <c r="F31" s="298" t="s">
        <v>141</v>
      </c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2"/>
      <c r="AC31" s="303" t="s">
        <v>170</v>
      </c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5"/>
      <c r="AU31" s="306" t="s">
        <v>181</v>
      </c>
      <c r="AV31" s="304"/>
      <c r="AW31" s="304"/>
      <c r="AX31" s="304"/>
      <c r="AY31" s="304"/>
      <c r="AZ31" s="304"/>
      <c r="BA31" s="304"/>
      <c r="BB31" s="305"/>
      <c r="BC31" s="306" t="s">
        <v>191</v>
      </c>
      <c r="BD31" s="304"/>
      <c r="BE31" s="304"/>
      <c r="BF31" s="304"/>
      <c r="BG31" s="304"/>
      <c r="BH31" s="304"/>
      <c r="BI31" s="304"/>
      <c r="BJ31" s="305"/>
      <c r="BK31" s="307" t="s">
        <v>180</v>
      </c>
      <c r="BL31" s="302"/>
      <c r="BM31" s="66"/>
      <c r="BN31" s="66"/>
      <c r="BO31" s="285" t="s">
        <v>11</v>
      </c>
      <c r="BP31" s="66"/>
      <c r="BQ31" s="66"/>
      <c r="BR31" s="66"/>
      <c r="BS31" s="66"/>
      <c r="BT31" s="285" t="s">
        <v>12</v>
      </c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</row>
    <row r="32" spans="1:83" ht="15" customHeight="1">
      <c r="A32" s="211"/>
      <c r="B32" s="170"/>
      <c r="C32" s="210"/>
      <c r="D32" s="111"/>
      <c r="E32" s="212"/>
      <c r="F32" s="2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212"/>
      <c r="AC32" s="286" t="s">
        <v>172</v>
      </c>
      <c r="AD32" s="218"/>
      <c r="AE32" s="218"/>
      <c r="AF32" s="196"/>
      <c r="AG32" s="288" t="s">
        <v>171</v>
      </c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196"/>
      <c r="AS32" s="283" t="s">
        <v>178</v>
      </c>
      <c r="AT32" s="190"/>
      <c r="AU32" s="282" t="s">
        <v>182</v>
      </c>
      <c r="AV32" s="289"/>
      <c r="AW32" s="282" t="s">
        <v>183</v>
      </c>
      <c r="AX32" s="289"/>
      <c r="AY32" s="282" t="s">
        <v>184</v>
      </c>
      <c r="AZ32" s="289"/>
      <c r="BA32" s="282" t="s">
        <v>185</v>
      </c>
      <c r="BB32" s="289"/>
      <c r="BC32" s="282" t="s">
        <v>182</v>
      </c>
      <c r="BD32" s="289"/>
      <c r="BE32" s="282" t="s">
        <v>183</v>
      </c>
      <c r="BF32" s="289"/>
      <c r="BG32" s="282" t="s">
        <v>184</v>
      </c>
      <c r="BH32" s="289"/>
      <c r="BI32" s="282" t="s">
        <v>185</v>
      </c>
      <c r="BJ32" s="289"/>
      <c r="BK32" s="211"/>
      <c r="BL32" s="212"/>
      <c r="BM32" s="74"/>
      <c r="BN32" s="74"/>
      <c r="BO32" s="111"/>
      <c r="BP32" s="74"/>
      <c r="BQ32" s="74"/>
      <c r="BR32" s="74"/>
      <c r="BS32" s="74"/>
      <c r="BT32" s="111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</row>
    <row r="33" spans="1:83" ht="15.75" customHeight="1">
      <c r="A33" s="287"/>
      <c r="B33" s="248"/>
      <c r="C33" s="284"/>
      <c r="D33" s="111"/>
      <c r="E33" s="165"/>
      <c r="F33" s="287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65"/>
      <c r="AC33" s="287"/>
      <c r="AD33" s="111"/>
      <c r="AE33" s="111"/>
      <c r="AF33" s="248"/>
      <c r="AG33" s="206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197"/>
      <c r="AS33" s="284"/>
      <c r="AT33" s="165"/>
      <c r="AU33" s="281" t="s">
        <v>186</v>
      </c>
      <c r="AV33" s="203"/>
      <c r="AW33" s="203"/>
      <c r="AX33" s="203"/>
      <c r="AY33" s="203"/>
      <c r="AZ33" s="203"/>
      <c r="BA33" s="203"/>
      <c r="BB33" s="204"/>
      <c r="BC33" s="281" t="s">
        <v>187</v>
      </c>
      <c r="BD33" s="203"/>
      <c r="BE33" s="203"/>
      <c r="BF33" s="203"/>
      <c r="BG33" s="203"/>
      <c r="BH33" s="203"/>
      <c r="BI33" s="203"/>
      <c r="BJ33" s="204"/>
      <c r="BK33" s="287"/>
      <c r="BL33" s="165"/>
      <c r="BM33" s="66"/>
      <c r="BN33" s="66"/>
      <c r="BO33" s="111"/>
      <c r="BP33" s="66"/>
      <c r="BQ33" s="66"/>
      <c r="BR33" s="66"/>
      <c r="BS33" s="66"/>
      <c r="BT33" s="111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</row>
    <row r="34" spans="1:83" ht="15" customHeight="1">
      <c r="A34" s="211"/>
      <c r="B34" s="170"/>
      <c r="C34" s="210"/>
      <c r="D34" s="111"/>
      <c r="E34" s="212"/>
      <c r="F34" s="2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212"/>
      <c r="AC34" s="211"/>
      <c r="AD34" s="111"/>
      <c r="AE34" s="111"/>
      <c r="AF34" s="170"/>
      <c r="AG34" s="283" t="s">
        <v>146</v>
      </c>
      <c r="AH34" s="196"/>
      <c r="AI34" s="283" t="s">
        <v>177</v>
      </c>
      <c r="AJ34" s="196"/>
      <c r="AK34" s="283" t="s">
        <v>176</v>
      </c>
      <c r="AL34" s="196"/>
      <c r="AM34" s="283" t="s">
        <v>175</v>
      </c>
      <c r="AN34" s="196"/>
      <c r="AO34" s="283" t="s">
        <v>13</v>
      </c>
      <c r="AP34" s="196"/>
      <c r="AQ34" s="283" t="s">
        <v>174</v>
      </c>
      <c r="AR34" s="196"/>
      <c r="AS34" s="210"/>
      <c r="AT34" s="212"/>
      <c r="AU34" s="281">
        <v>35</v>
      </c>
      <c r="AV34" s="262"/>
      <c r="AW34" s="276">
        <v>35</v>
      </c>
      <c r="AX34" s="262"/>
      <c r="AY34" s="276">
        <v>39</v>
      </c>
      <c r="AZ34" s="262"/>
      <c r="BA34" s="276">
        <v>38</v>
      </c>
      <c r="BB34" s="195"/>
      <c r="BC34" s="281">
        <v>60</v>
      </c>
      <c r="BD34" s="262"/>
      <c r="BE34" s="276">
        <v>60</v>
      </c>
      <c r="BF34" s="262"/>
      <c r="BG34" s="276">
        <v>60</v>
      </c>
      <c r="BH34" s="262"/>
      <c r="BI34" s="276">
        <v>60</v>
      </c>
      <c r="BJ34" s="195"/>
      <c r="BK34" s="211"/>
      <c r="BL34" s="212"/>
      <c r="BM34" s="74"/>
      <c r="BN34" s="74"/>
      <c r="BO34" s="111"/>
      <c r="BP34" s="74"/>
      <c r="BQ34" s="74"/>
      <c r="BR34" s="74"/>
      <c r="BS34" s="74"/>
      <c r="BT34" s="111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</row>
    <row r="35" spans="1:83" ht="15.75" customHeight="1">
      <c r="A35" s="287"/>
      <c r="B35" s="248"/>
      <c r="C35" s="284"/>
      <c r="D35" s="111"/>
      <c r="E35" s="165"/>
      <c r="F35" s="287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65"/>
      <c r="AC35" s="287"/>
      <c r="AD35" s="111"/>
      <c r="AE35" s="111"/>
      <c r="AF35" s="248"/>
      <c r="AG35" s="284"/>
      <c r="AH35" s="248"/>
      <c r="AI35" s="284"/>
      <c r="AJ35" s="248"/>
      <c r="AK35" s="284"/>
      <c r="AL35" s="248"/>
      <c r="AM35" s="284"/>
      <c r="AN35" s="248"/>
      <c r="AO35" s="284"/>
      <c r="AP35" s="248"/>
      <c r="AQ35" s="284"/>
      <c r="AR35" s="248"/>
      <c r="AS35" s="284"/>
      <c r="AT35" s="165"/>
      <c r="AU35" s="281" t="s">
        <v>188</v>
      </c>
      <c r="AV35" s="203"/>
      <c r="AW35" s="203"/>
      <c r="AX35" s="203"/>
      <c r="AY35" s="203"/>
      <c r="AZ35" s="203"/>
      <c r="BA35" s="203"/>
      <c r="BB35" s="204"/>
      <c r="BC35" s="281" t="s">
        <v>188</v>
      </c>
      <c r="BD35" s="203"/>
      <c r="BE35" s="203"/>
      <c r="BF35" s="203"/>
      <c r="BG35" s="203"/>
      <c r="BH35" s="203"/>
      <c r="BI35" s="203"/>
      <c r="BJ35" s="204"/>
      <c r="BK35" s="287"/>
      <c r="BL35" s="165"/>
      <c r="BM35" s="66"/>
      <c r="BN35" s="66"/>
      <c r="BO35" s="111"/>
      <c r="BP35" s="66"/>
      <c r="BQ35" s="66"/>
      <c r="BR35" s="66"/>
      <c r="BS35" s="66"/>
      <c r="BT35" s="111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</row>
    <row r="36" spans="1:83" ht="15.75" customHeight="1">
      <c r="A36" s="211"/>
      <c r="B36" s="170"/>
      <c r="C36" s="210"/>
      <c r="D36" s="111"/>
      <c r="E36" s="212"/>
      <c r="F36" s="2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212"/>
      <c r="AC36" s="211"/>
      <c r="AD36" s="111"/>
      <c r="AE36" s="111"/>
      <c r="AF36" s="170"/>
      <c r="AG36" s="210"/>
      <c r="AH36" s="170"/>
      <c r="AI36" s="210"/>
      <c r="AJ36" s="170"/>
      <c r="AK36" s="210"/>
      <c r="AL36" s="170"/>
      <c r="AM36" s="210"/>
      <c r="AN36" s="170"/>
      <c r="AO36" s="210"/>
      <c r="AP36" s="170"/>
      <c r="AQ36" s="210"/>
      <c r="AR36" s="170"/>
      <c r="AS36" s="210"/>
      <c r="AT36" s="212"/>
      <c r="AU36" s="14">
        <v>1</v>
      </c>
      <c r="AV36" s="15">
        <v>2</v>
      </c>
      <c r="AW36" s="15">
        <v>3</v>
      </c>
      <c r="AX36" s="15">
        <v>4</v>
      </c>
      <c r="AY36" s="15">
        <v>5</v>
      </c>
      <c r="AZ36" s="15">
        <v>6</v>
      </c>
      <c r="BA36" s="15">
        <v>7</v>
      </c>
      <c r="BB36" s="16">
        <v>8</v>
      </c>
      <c r="BC36" s="14">
        <v>1</v>
      </c>
      <c r="BD36" s="15">
        <v>2</v>
      </c>
      <c r="BE36" s="15">
        <v>3</v>
      </c>
      <c r="BF36" s="15">
        <v>4</v>
      </c>
      <c r="BG36" s="15">
        <v>5</v>
      </c>
      <c r="BH36" s="15">
        <v>6</v>
      </c>
      <c r="BI36" s="15">
        <v>7</v>
      </c>
      <c r="BJ36" s="16">
        <v>8</v>
      </c>
      <c r="BK36" s="211"/>
      <c r="BL36" s="212"/>
      <c r="BM36" s="74"/>
      <c r="BN36" s="74"/>
      <c r="BO36" s="111"/>
      <c r="BP36" s="74"/>
      <c r="BQ36" s="74"/>
      <c r="BR36" s="74"/>
      <c r="BS36" s="74"/>
      <c r="BT36" s="111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</row>
    <row r="37" spans="1:83" ht="30" customHeight="1">
      <c r="A37" s="287"/>
      <c r="B37" s="248"/>
      <c r="C37" s="284"/>
      <c r="D37" s="111"/>
      <c r="E37" s="165"/>
      <c r="F37" s="287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65"/>
      <c r="AC37" s="191"/>
      <c r="AD37" s="249"/>
      <c r="AE37" s="249"/>
      <c r="AF37" s="197"/>
      <c r="AG37" s="284"/>
      <c r="AH37" s="248"/>
      <c r="AI37" s="284"/>
      <c r="AJ37" s="248"/>
      <c r="AK37" s="284"/>
      <c r="AL37" s="248"/>
      <c r="AM37" s="284"/>
      <c r="AN37" s="248"/>
      <c r="AO37" s="284"/>
      <c r="AP37" s="248"/>
      <c r="AQ37" s="284"/>
      <c r="AR37" s="248"/>
      <c r="AS37" s="284"/>
      <c r="AT37" s="165"/>
      <c r="AU37" s="316" t="s">
        <v>189</v>
      </c>
      <c r="AV37" s="203"/>
      <c r="AW37" s="203"/>
      <c r="AX37" s="203"/>
      <c r="AY37" s="203"/>
      <c r="AZ37" s="203"/>
      <c r="BA37" s="203"/>
      <c r="BB37" s="204"/>
      <c r="BC37" s="282" t="s">
        <v>190</v>
      </c>
      <c r="BD37" s="203"/>
      <c r="BE37" s="203"/>
      <c r="BF37" s="203"/>
      <c r="BG37" s="203"/>
      <c r="BH37" s="203"/>
      <c r="BI37" s="203"/>
      <c r="BJ37" s="204"/>
      <c r="BK37" s="191"/>
      <c r="BL37" s="192"/>
      <c r="BM37" s="66"/>
      <c r="BN37" s="66"/>
      <c r="BO37" s="111"/>
      <c r="BP37" s="66"/>
      <c r="BQ37" s="66"/>
      <c r="BR37" s="66"/>
      <c r="BS37" s="66"/>
      <c r="BT37" s="111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</row>
    <row r="38" spans="1:83" ht="15.75" customHeight="1">
      <c r="A38" s="166"/>
      <c r="B38" s="223"/>
      <c r="C38" s="222"/>
      <c r="D38" s="151"/>
      <c r="E38" s="134"/>
      <c r="F38" s="166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34"/>
      <c r="AC38" s="252" t="s">
        <v>173</v>
      </c>
      <c r="AD38" s="262"/>
      <c r="AE38" s="261" t="s">
        <v>14</v>
      </c>
      <c r="AF38" s="262"/>
      <c r="AG38" s="222"/>
      <c r="AH38" s="223"/>
      <c r="AI38" s="222"/>
      <c r="AJ38" s="223"/>
      <c r="AK38" s="222"/>
      <c r="AL38" s="223"/>
      <c r="AM38" s="222"/>
      <c r="AN38" s="223"/>
      <c r="AO38" s="222"/>
      <c r="AP38" s="223"/>
      <c r="AQ38" s="222"/>
      <c r="AR38" s="223"/>
      <c r="AS38" s="222"/>
      <c r="AT38" s="134"/>
      <c r="AU38" s="17">
        <v>15</v>
      </c>
      <c r="AV38" s="17">
        <v>15</v>
      </c>
      <c r="AW38" s="17">
        <v>15</v>
      </c>
      <c r="AX38" s="17">
        <v>15</v>
      </c>
      <c r="AY38" s="17">
        <v>15</v>
      </c>
      <c r="AZ38" s="17">
        <v>15</v>
      </c>
      <c r="BA38" s="17">
        <v>15</v>
      </c>
      <c r="BB38" s="17">
        <v>15</v>
      </c>
      <c r="BC38" s="17">
        <v>30</v>
      </c>
      <c r="BD38" s="18">
        <v>30</v>
      </c>
      <c r="BE38" s="18">
        <v>30</v>
      </c>
      <c r="BF38" s="18">
        <v>30</v>
      </c>
      <c r="BG38" s="18">
        <v>30</v>
      </c>
      <c r="BH38" s="18">
        <v>30</v>
      </c>
      <c r="BI38" s="18">
        <v>30</v>
      </c>
      <c r="BJ38" s="19">
        <v>30</v>
      </c>
      <c r="BK38" s="281">
        <f>SUM(BC38:BJ38)</f>
        <v>240</v>
      </c>
      <c r="BL38" s="195"/>
      <c r="BM38" s="74"/>
      <c r="BN38" s="74"/>
      <c r="BO38" s="111"/>
      <c r="BP38" s="74"/>
      <c r="BQ38" s="74"/>
      <c r="BR38" s="74"/>
      <c r="BS38" s="74"/>
      <c r="BT38" s="111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</row>
    <row r="39" spans="1:83" ht="16.5" thickBot="1">
      <c r="A39" s="281">
        <v>1</v>
      </c>
      <c r="B39" s="263"/>
      <c r="C39" s="276"/>
      <c r="D39" s="203"/>
      <c r="E39" s="204"/>
      <c r="F39" s="281">
        <v>2</v>
      </c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4"/>
      <c r="AC39" s="281">
        <v>3</v>
      </c>
      <c r="AD39" s="263"/>
      <c r="AE39" s="276">
        <v>4</v>
      </c>
      <c r="AF39" s="263"/>
      <c r="AG39" s="276">
        <v>5</v>
      </c>
      <c r="AH39" s="263"/>
      <c r="AI39" s="276">
        <v>6</v>
      </c>
      <c r="AJ39" s="263"/>
      <c r="AK39" s="276">
        <v>7</v>
      </c>
      <c r="AL39" s="263"/>
      <c r="AM39" s="276">
        <v>8</v>
      </c>
      <c r="AN39" s="263"/>
      <c r="AO39" s="276">
        <v>9</v>
      </c>
      <c r="AP39" s="263"/>
      <c r="AQ39" s="276">
        <v>10</v>
      </c>
      <c r="AR39" s="263"/>
      <c r="AS39" s="276">
        <v>11</v>
      </c>
      <c r="AT39" s="204"/>
      <c r="AU39" s="14">
        <v>12</v>
      </c>
      <c r="AV39" s="15">
        <v>13</v>
      </c>
      <c r="AW39" s="15">
        <v>14</v>
      </c>
      <c r="AX39" s="15">
        <v>15</v>
      </c>
      <c r="AY39" s="15">
        <v>16</v>
      </c>
      <c r="AZ39" s="15">
        <v>17</v>
      </c>
      <c r="BA39" s="15">
        <v>18</v>
      </c>
      <c r="BB39" s="15">
        <v>19</v>
      </c>
      <c r="BC39" s="14">
        <v>20</v>
      </c>
      <c r="BD39" s="15">
        <v>21</v>
      </c>
      <c r="BE39" s="15">
        <v>22</v>
      </c>
      <c r="BF39" s="15">
        <v>23</v>
      </c>
      <c r="BG39" s="15">
        <v>24</v>
      </c>
      <c r="BH39" s="15">
        <v>25</v>
      </c>
      <c r="BI39" s="15">
        <v>26</v>
      </c>
      <c r="BJ39" s="16">
        <v>27</v>
      </c>
      <c r="BK39" s="281">
        <v>28</v>
      </c>
      <c r="BL39" s="204"/>
      <c r="BM39" s="66"/>
      <c r="BN39" s="66"/>
      <c r="BO39" s="111"/>
      <c r="BP39" s="66"/>
      <c r="BQ39" s="66"/>
      <c r="BR39" s="66"/>
      <c r="BS39" s="66"/>
      <c r="BT39" s="111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</row>
    <row r="40" spans="1:83" ht="15.75" hidden="1">
      <c r="A40" s="67"/>
      <c r="B40" s="20"/>
      <c r="C40" s="76"/>
      <c r="D40" s="21"/>
      <c r="E40" s="71"/>
      <c r="F40" s="67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71"/>
      <c r="AC40" s="22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4"/>
      <c r="AU40" s="24">
        <f t="shared" ref="AU40:BJ40" si="4">+AU89</f>
        <v>0</v>
      </c>
      <c r="AV40" s="24">
        <f t="shared" si="4"/>
        <v>0</v>
      </c>
      <c r="AW40" s="24">
        <f t="shared" si="4"/>
        <v>0</v>
      </c>
      <c r="AX40" s="24">
        <f t="shared" si="4"/>
        <v>0</v>
      </c>
      <c r="AY40" s="24">
        <f t="shared" si="4"/>
        <v>0</v>
      </c>
      <c r="AZ40" s="24">
        <f t="shared" si="4"/>
        <v>0</v>
      </c>
      <c r="BA40" s="24">
        <f t="shared" si="4"/>
        <v>0</v>
      </c>
      <c r="BB40" s="24">
        <f t="shared" si="4"/>
        <v>26</v>
      </c>
      <c r="BC40" s="22">
        <f t="shared" si="4"/>
        <v>0</v>
      </c>
      <c r="BD40" s="20">
        <f t="shared" si="4"/>
        <v>30</v>
      </c>
      <c r="BE40" s="20">
        <f t="shared" si="4"/>
        <v>-30</v>
      </c>
      <c r="BF40" s="20">
        <f t="shared" si="4"/>
        <v>30</v>
      </c>
      <c r="BG40" s="20">
        <f t="shared" si="4"/>
        <v>-30</v>
      </c>
      <c r="BH40" s="20">
        <f t="shared" si="4"/>
        <v>30</v>
      </c>
      <c r="BI40" s="20">
        <f t="shared" si="4"/>
        <v>0</v>
      </c>
      <c r="BJ40" s="71">
        <f t="shared" si="4"/>
        <v>0</v>
      </c>
      <c r="BK40" s="67"/>
      <c r="BL40" s="71"/>
      <c r="BM40" s="74"/>
      <c r="BN40" s="74"/>
      <c r="BO40" s="13"/>
      <c r="BP40" s="74"/>
      <c r="BQ40" s="74"/>
      <c r="BR40" s="74"/>
      <c r="BS40" s="74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1:83" ht="16.5" thickBot="1">
      <c r="A41" s="274" t="s">
        <v>15</v>
      </c>
      <c r="B41" s="275"/>
      <c r="C41" s="158"/>
      <c r="D41" s="159"/>
      <c r="E41" s="149"/>
      <c r="F41" s="254" t="s">
        <v>192</v>
      </c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49"/>
      <c r="AC41" s="141">
        <f>SUM(AC42:AD64)</f>
        <v>4410</v>
      </c>
      <c r="AD41" s="149"/>
      <c r="AE41" s="255">
        <v>61.2</v>
      </c>
      <c r="AF41" s="273"/>
      <c r="AG41" s="141">
        <f>SUM(AG42:AH64)</f>
        <v>1800</v>
      </c>
      <c r="AH41" s="273"/>
      <c r="AI41" s="141">
        <f>SUM(AI42:AJ64)</f>
        <v>810</v>
      </c>
      <c r="AJ41" s="273"/>
      <c r="AK41" s="141">
        <f>SUM(AK42:AL64)</f>
        <v>630</v>
      </c>
      <c r="AL41" s="273"/>
      <c r="AM41" s="141">
        <f>SUM(AM42:AN64)</f>
        <v>270</v>
      </c>
      <c r="AN41" s="273"/>
      <c r="AO41" s="141">
        <f>SUM(AO42:AP64)</f>
        <v>90</v>
      </c>
      <c r="AP41" s="273"/>
      <c r="AQ41" s="272" t="s">
        <v>179</v>
      </c>
      <c r="AR41" s="273"/>
      <c r="AS41" s="141">
        <f>SUM(AS42:AT64)</f>
        <v>2610</v>
      </c>
      <c r="AT41" s="149"/>
      <c r="AU41" s="64">
        <f t="shared" ref="AU41:BJ41" si="5">SUM(AU42:AU64)</f>
        <v>24</v>
      </c>
      <c r="AV41" s="78">
        <f t="shared" si="5"/>
        <v>24</v>
      </c>
      <c r="AW41" s="78">
        <f t="shared" si="5"/>
        <v>25</v>
      </c>
      <c r="AX41" s="78">
        <f t="shared" si="5"/>
        <v>9</v>
      </c>
      <c r="AY41" s="78">
        <f t="shared" si="5"/>
        <v>11</v>
      </c>
      <c r="AZ41" s="78">
        <f t="shared" si="5"/>
        <v>12</v>
      </c>
      <c r="BA41" s="78">
        <f t="shared" si="5"/>
        <v>14</v>
      </c>
      <c r="BB41" s="97">
        <f t="shared" si="5"/>
        <v>0</v>
      </c>
      <c r="BC41" s="64">
        <f t="shared" si="5"/>
        <v>30</v>
      </c>
      <c r="BD41" s="78">
        <f t="shared" si="5"/>
        <v>30</v>
      </c>
      <c r="BE41" s="78">
        <f t="shared" si="5"/>
        <v>30</v>
      </c>
      <c r="BF41" s="78">
        <f t="shared" si="5"/>
        <v>11</v>
      </c>
      <c r="BG41" s="78">
        <f t="shared" si="5"/>
        <v>14</v>
      </c>
      <c r="BH41" s="78">
        <f t="shared" si="5"/>
        <v>13</v>
      </c>
      <c r="BI41" s="78">
        <f t="shared" si="5"/>
        <v>19</v>
      </c>
      <c r="BJ41" s="97">
        <f t="shared" si="5"/>
        <v>0</v>
      </c>
      <c r="BK41" s="141">
        <f t="shared" ref="BK41:BK66" si="6">SUM(BC41:BJ41)</f>
        <v>147</v>
      </c>
      <c r="BL41" s="149"/>
      <c r="BM41" s="66"/>
      <c r="BN41" s="66"/>
      <c r="BO41" s="66"/>
      <c r="BP41" s="66">
        <v>1560</v>
      </c>
      <c r="BQ41" s="66"/>
      <c r="BR41" s="66"/>
      <c r="BS41" s="66"/>
      <c r="BT41" s="66">
        <f>+BP41-AC41</f>
        <v>-2850</v>
      </c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</row>
    <row r="42" spans="1:83" ht="15.75">
      <c r="A42" s="241" t="s">
        <v>16</v>
      </c>
      <c r="B42" s="134"/>
      <c r="C42" s="277" t="s">
        <v>53</v>
      </c>
      <c r="D42" s="278"/>
      <c r="E42" s="271"/>
      <c r="F42" s="250" t="s">
        <v>99</v>
      </c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34"/>
      <c r="AC42" s="259">
        <f t="shared" ref="AC42" si="7">SUM(BC42:BJ42)*30</f>
        <v>120</v>
      </c>
      <c r="AD42" s="260"/>
      <c r="AE42" s="279"/>
      <c r="AF42" s="280"/>
      <c r="AG42" s="270">
        <v>48</v>
      </c>
      <c r="AH42" s="280"/>
      <c r="AI42" s="270"/>
      <c r="AJ42" s="280"/>
      <c r="AK42" s="270">
        <v>48</v>
      </c>
      <c r="AL42" s="280"/>
      <c r="AM42" s="270"/>
      <c r="AN42" s="280"/>
      <c r="AO42" s="270"/>
      <c r="AP42" s="280"/>
      <c r="AQ42" s="270"/>
      <c r="AR42" s="271"/>
      <c r="AS42" s="252">
        <f t="shared" ref="AS42" si="8">AC42-AG42</f>
        <v>72</v>
      </c>
      <c r="AT42" s="204"/>
      <c r="AU42" s="25"/>
      <c r="AV42" s="26">
        <v>3</v>
      </c>
      <c r="AW42" s="27"/>
      <c r="AX42" s="27"/>
      <c r="AY42" s="27"/>
      <c r="AZ42" s="27"/>
      <c r="BA42" s="27"/>
      <c r="BB42" s="28"/>
      <c r="BC42" s="29"/>
      <c r="BD42" s="30">
        <v>4</v>
      </c>
      <c r="BE42" s="29"/>
      <c r="BF42" s="29"/>
      <c r="BG42" s="29"/>
      <c r="BH42" s="29"/>
      <c r="BI42" s="29"/>
      <c r="BJ42" s="29"/>
      <c r="BK42" s="135">
        <f t="shared" si="6"/>
        <v>4</v>
      </c>
      <c r="BL42" s="134"/>
      <c r="BM42" s="74">
        <f t="shared" ref="BM42:BM66" si="9">+AC42/30</f>
        <v>4</v>
      </c>
      <c r="BN42" s="74">
        <f t="shared" ref="BN42:BN64" si="10">IF(BK42=BM42,1,0)</f>
        <v>1</v>
      </c>
      <c r="BO42" s="74" t="str">
        <f t="shared" ref="BO42:BO64" si="11">IF(BN42=1,"to'g'ri","xato")</f>
        <v>to'g'ri</v>
      </c>
      <c r="BP42" s="74"/>
      <c r="BQ42" s="74">
        <f t="shared" ref="BQ42:BQ66" si="12">SUM(AU42:BB42)</f>
        <v>3</v>
      </c>
      <c r="BR42" s="74">
        <f t="shared" ref="BR42:BR64" si="13">+BQ42*15</f>
        <v>45</v>
      </c>
      <c r="BS42" s="74">
        <f t="shared" ref="BS42:BS66" si="14">+AG42-BR42</f>
        <v>3</v>
      </c>
      <c r="BT42" s="74" t="str">
        <f t="shared" ref="BT42:BT64" si="15">IF(BS42=0,"to'g'ri","xato")</f>
        <v>xato</v>
      </c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</row>
    <row r="43" spans="1:83" ht="15.75">
      <c r="A43" s="252" t="s">
        <v>17</v>
      </c>
      <c r="B43" s="204"/>
      <c r="C43" s="258" t="s">
        <v>18</v>
      </c>
      <c r="D43" s="269"/>
      <c r="E43" s="172"/>
      <c r="F43" s="224" t="s">
        <v>100</v>
      </c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4"/>
      <c r="AC43" s="259">
        <f t="shared" ref="AC43:AC64" si="16">SUM(BC43:BJ43)*30</f>
        <v>120</v>
      </c>
      <c r="AD43" s="260"/>
      <c r="AE43" s="252"/>
      <c r="AF43" s="263"/>
      <c r="AG43" s="261">
        <v>60</v>
      </c>
      <c r="AH43" s="263"/>
      <c r="AI43" s="261">
        <v>30</v>
      </c>
      <c r="AJ43" s="263"/>
      <c r="AK43" s="261"/>
      <c r="AL43" s="263"/>
      <c r="AM43" s="261"/>
      <c r="AN43" s="263"/>
      <c r="AO43" s="261">
        <v>30</v>
      </c>
      <c r="AP43" s="263"/>
      <c r="AQ43" s="261"/>
      <c r="AR43" s="204"/>
      <c r="AS43" s="252">
        <f t="shared" ref="AS43:AS64" si="17">AC43-AG43</f>
        <v>60</v>
      </c>
      <c r="AT43" s="204"/>
      <c r="AU43" s="31"/>
      <c r="AV43" s="29">
        <v>4</v>
      </c>
      <c r="AW43" s="29"/>
      <c r="AX43" s="29"/>
      <c r="AY43" s="29"/>
      <c r="AZ43" s="29"/>
      <c r="BA43" s="29"/>
      <c r="BB43" s="32"/>
      <c r="BC43" s="30"/>
      <c r="BD43" s="29">
        <v>4</v>
      </c>
      <c r="BE43" s="29"/>
      <c r="BF43" s="29"/>
      <c r="BG43" s="29"/>
      <c r="BH43" s="29"/>
      <c r="BI43" s="29"/>
      <c r="BJ43" s="29"/>
      <c r="BK43" s="135">
        <f t="shared" ref="BK43:BK64" si="18">SUM(BC43:BJ43)</f>
        <v>4</v>
      </c>
      <c r="BL43" s="134"/>
      <c r="BM43" s="66">
        <f t="shared" si="9"/>
        <v>4</v>
      </c>
      <c r="BN43" s="66">
        <f t="shared" si="10"/>
        <v>1</v>
      </c>
      <c r="BO43" s="66" t="str">
        <f t="shared" si="11"/>
        <v>to'g'ri</v>
      </c>
      <c r="BP43" s="66"/>
      <c r="BQ43" s="66">
        <f t="shared" si="12"/>
        <v>4</v>
      </c>
      <c r="BR43" s="66">
        <f t="shared" si="13"/>
        <v>60</v>
      </c>
      <c r="BS43" s="66">
        <f t="shared" si="14"/>
        <v>0</v>
      </c>
      <c r="BT43" s="66" t="str">
        <f t="shared" si="15"/>
        <v>to'g'ri</v>
      </c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</row>
    <row r="44" spans="1:83" ht="15.75">
      <c r="A44" s="252" t="s">
        <v>19</v>
      </c>
      <c r="B44" s="194"/>
      <c r="C44" s="267" t="s">
        <v>54</v>
      </c>
      <c r="D44" s="268"/>
      <c r="E44" s="268"/>
      <c r="F44" s="239" t="s">
        <v>98</v>
      </c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62"/>
      <c r="AC44" s="259">
        <f t="shared" si="16"/>
        <v>120</v>
      </c>
      <c r="AD44" s="260"/>
      <c r="AE44" s="252"/>
      <c r="AF44" s="262"/>
      <c r="AG44" s="261">
        <v>48</v>
      </c>
      <c r="AH44" s="262"/>
      <c r="AI44" s="261">
        <v>24</v>
      </c>
      <c r="AJ44" s="262"/>
      <c r="AK44" s="261">
        <v>12</v>
      </c>
      <c r="AL44" s="262"/>
      <c r="AM44" s="261">
        <v>12</v>
      </c>
      <c r="AN44" s="262"/>
      <c r="AO44" s="261"/>
      <c r="AP44" s="262"/>
      <c r="AQ44" s="261"/>
      <c r="AR44" s="195"/>
      <c r="AS44" s="252">
        <f t="shared" si="17"/>
        <v>72</v>
      </c>
      <c r="AT44" s="204"/>
      <c r="AU44" s="33">
        <v>3</v>
      </c>
      <c r="AV44" s="34"/>
      <c r="AW44" s="34"/>
      <c r="AX44" s="35"/>
      <c r="AY44" s="35"/>
      <c r="AZ44" s="35"/>
      <c r="BA44" s="35"/>
      <c r="BB44" s="36"/>
      <c r="BC44" s="33">
        <v>4</v>
      </c>
      <c r="BD44" s="34"/>
      <c r="BE44" s="34"/>
      <c r="BF44" s="35"/>
      <c r="BG44" s="35"/>
      <c r="BH44" s="35"/>
      <c r="BI44" s="35"/>
      <c r="BJ44" s="36"/>
      <c r="BK44" s="135">
        <f t="shared" si="18"/>
        <v>4</v>
      </c>
      <c r="BL44" s="134"/>
      <c r="BM44" s="74">
        <f t="shared" si="9"/>
        <v>4</v>
      </c>
      <c r="BN44" s="74">
        <f t="shared" si="10"/>
        <v>1</v>
      </c>
      <c r="BO44" s="74" t="str">
        <f t="shared" si="11"/>
        <v>to'g'ri</v>
      </c>
      <c r="BP44" s="74"/>
      <c r="BQ44" s="74">
        <f t="shared" si="12"/>
        <v>3</v>
      </c>
      <c r="BR44" s="74">
        <f t="shared" si="13"/>
        <v>45</v>
      </c>
      <c r="BS44" s="74">
        <f t="shared" si="14"/>
        <v>3</v>
      </c>
      <c r="BT44" s="74" t="str">
        <f t="shared" si="15"/>
        <v>xato</v>
      </c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</row>
    <row r="45" spans="1:83" ht="15.75">
      <c r="A45" s="252" t="s">
        <v>20</v>
      </c>
      <c r="B45" s="204"/>
      <c r="C45" s="266" t="s">
        <v>88</v>
      </c>
      <c r="D45" s="249"/>
      <c r="E45" s="192"/>
      <c r="F45" s="224" t="s">
        <v>101</v>
      </c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4"/>
      <c r="AC45" s="259">
        <f t="shared" si="16"/>
        <v>240</v>
      </c>
      <c r="AD45" s="260"/>
      <c r="AE45" s="252"/>
      <c r="AF45" s="263"/>
      <c r="AG45" s="261">
        <v>96</v>
      </c>
      <c r="AH45" s="263"/>
      <c r="AI45" s="261"/>
      <c r="AJ45" s="263"/>
      <c r="AK45" s="261">
        <v>96</v>
      </c>
      <c r="AL45" s="263"/>
      <c r="AM45" s="261"/>
      <c r="AN45" s="263"/>
      <c r="AO45" s="261"/>
      <c r="AP45" s="263"/>
      <c r="AQ45" s="261"/>
      <c r="AR45" s="204"/>
      <c r="AS45" s="252">
        <f t="shared" si="17"/>
        <v>144</v>
      </c>
      <c r="AT45" s="204"/>
      <c r="AU45" s="31">
        <v>3</v>
      </c>
      <c r="AV45" s="29">
        <v>3</v>
      </c>
      <c r="AW45" s="30"/>
      <c r="AX45" s="29"/>
      <c r="AY45" s="29"/>
      <c r="AZ45" s="29"/>
      <c r="BA45" s="29"/>
      <c r="BB45" s="32"/>
      <c r="BC45" s="30">
        <v>4</v>
      </c>
      <c r="BD45" s="29">
        <v>4</v>
      </c>
      <c r="BE45" s="30"/>
      <c r="BF45" s="29"/>
      <c r="BG45" s="29"/>
      <c r="BH45" s="29"/>
      <c r="BI45" s="29"/>
      <c r="BJ45" s="29"/>
      <c r="BK45" s="135">
        <f t="shared" si="18"/>
        <v>8</v>
      </c>
      <c r="BL45" s="134"/>
      <c r="BM45" s="66">
        <f t="shared" si="9"/>
        <v>8</v>
      </c>
      <c r="BN45" s="66">
        <f t="shared" si="10"/>
        <v>1</v>
      </c>
      <c r="BO45" s="66" t="str">
        <f t="shared" si="11"/>
        <v>to'g'ri</v>
      </c>
      <c r="BP45" s="66"/>
      <c r="BQ45" s="66">
        <f t="shared" si="12"/>
        <v>6</v>
      </c>
      <c r="BR45" s="66">
        <f t="shared" si="13"/>
        <v>90</v>
      </c>
      <c r="BS45" s="66">
        <f t="shared" si="14"/>
        <v>6</v>
      </c>
      <c r="BT45" s="66" t="str">
        <f t="shared" si="15"/>
        <v>xato</v>
      </c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</row>
    <row r="46" spans="1:83" ht="15.75">
      <c r="A46" s="252" t="s">
        <v>21</v>
      </c>
      <c r="B46" s="195"/>
      <c r="C46" s="237" t="s">
        <v>55</v>
      </c>
      <c r="D46" s="194"/>
      <c r="E46" s="195"/>
      <c r="F46" s="224" t="s">
        <v>102</v>
      </c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5"/>
      <c r="AC46" s="259">
        <f t="shared" si="16"/>
        <v>300</v>
      </c>
      <c r="AD46" s="260"/>
      <c r="AE46" s="252"/>
      <c r="AF46" s="262"/>
      <c r="AG46" s="261">
        <f t="shared" ref="AG46" si="19">SUM(AI46:AP46)</f>
        <v>120</v>
      </c>
      <c r="AH46" s="262"/>
      <c r="AI46" s="261">
        <v>60</v>
      </c>
      <c r="AJ46" s="262"/>
      <c r="AK46" s="261">
        <v>30</v>
      </c>
      <c r="AL46" s="262"/>
      <c r="AM46" s="261">
        <v>30</v>
      </c>
      <c r="AN46" s="262"/>
      <c r="AO46" s="261"/>
      <c r="AP46" s="262"/>
      <c r="AQ46" s="261"/>
      <c r="AR46" s="195"/>
      <c r="AS46" s="252">
        <f t="shared" si="17"/>
        <v>180</v>
      </c>
      <c r="AT46" s="204"/>
      <c r="AU46" s="31">
        <v>4</v>
      </c>
      <c r="AV46" s="30">
        <v>4</v>
      </c>
      <c r="AW46" s="29"/>
      <c r="AX46" s="29"/>
      <c r="AY46" s="29"/>
      <c r="AZ46" s="29"/>
      <c r="BA46" s="29"/>
      <c r="BB46" s="32"/>
      <c r="BC46" s="30">
        <v>6</v>
      </c>
      <c r="BD46" s="30">
        <v>4</v>
      </c>
      <c r="BE46" s="29"/>
      <c r="BF46" s="29"/>
      <c r="BG46" s="29"/>
      <c r="BH46" s="29"/>
      <c r="BI46" s="29"/>
      <c r="BJ46" s="29"/>
      <c r="BK46" s="135">
        <f t="shared" si="18"/>
        <v>10</v>
      </c>
      <c r="BL46" s="134"/>
      <c r="BM46" s="74">
        <f t="shared" si="9"/>
        <v>10</v>
      </c>
      <c r="BN46" s="74">
        <f t="shared" si="10"/>
        <v>1</v>
      </c>
      <c r="BO46" s="74" t="str">
        <f t="shared" si="11"/>
        <v>to'g'ri</v>
      </c>
      <c r="BP46" s="74"/>
      <c r="BQ46" s="74">
        <f t="shared" si="12"/>
        <v>8</v>
      </c>
      <c r="BR46" s="74">
        <f t="shared" si="13"/>
        <v>120</v>
      </c>
      <c r="BS46" s="74">
        <f t="shared" si="14"/>
        <v>0</v>
      </c>
      <c r="BT46" s="74" t="str">
        <f t="shared" si="15"/>
        <v>to'g'ri</v>
      </c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</row>
    <row r="47" spans="1:83" ht="15.75">
      <c r="A47" s="252" t="s">
        <v>22</v>
      </c>
      <c r="B47" s="204"/>
      <c r="C47" s="237" t="s">
        <v>56</v>
      </c>
      <c r="D47" s="203"/>
      <c r="E47" s="204"/>
      <c r="F47" s="264" t="s">
        <v>103</v>
      </c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4"/>
      <c r="AC47" s="259">
        <f t="shared" si="16"/>
        <v>420</v>
      </c>
      <c r="AD47" s="260"/>
      <c r="AE47" s="252"/>
      <c r="AF47" s="263"/>
      <c r="AG47" s="261">
        <v>168</v>
      </c>
      <c r="AH47" s="263"/>
      <c r="AI47" s="261">
        <v>72</v>
      </c>
      <c r="AJ47" s="263"/>
      <c r="AK47" s="261">
        <v>96</v>
      </c>
      <c r="AL47" s="263"/>
      <c r="AM47" s="261"/>
      <c r="AN47" s="263"/>
      <c r="AO47" s="261"/>
      <c r="AP47" s="263"/>
      <c r="AQ47" s="261"/>
      <c r="AR47" s="204"/>
      <c r="AS47" s="252">
        <f t="shared" si="17"/>
        <v>252</v>
      </c>
      <c r="AT47" s="204"/>
      <c r="AU47" s="31">
        <v>5</v>
      </c>
      <c r="AV47" s="30">
        <v>3</v>
      </c>
      <c r="AW47" s="29">
        <v>3</v>
      </c>
      <c r="AX47" s="29"/>
      <c r="AY47" s="29"/>
      <c r="AZ47" s="29"/>
      <c r="BA47" s="29"/>
      <c r="BB47" s="32"/>
      <c r="BC47" s="30">
        <v>6</v>
      </c>
      <c r="BD47" s="30">
        <v>4</v>
      </c>
      <c r="BE47" s="29">
        <v>4</v>
      </c>
      <c r="BF47" s="29"/>
      <c r="BG47" s="29"/>
      <c r="BH47" s="29"/>
      <c r="BI47" s="29"/>
      <c r="BJ47" s="29"/>
      <c r="BK47" s="135">
        <f t="shared" si="18"/>
        <v>14</v>
      </c>
      <c r="BL47" s="134"/>
      <c r="BM47" s="66">
        <f t="shared" si="9"/>
        <v>14</v>
      </c>
      <c r="BN47" s="66">
        <f t="shared" si="10"/>
        <v>1</v>
      </c>
      <c r="BO47" s="66" t="str">
        <f t="shared" si="11"/>
        <v>to'g'ri</v>
      </c>
      <c r="BP47" s="66"/>
      <c r="BQ47" s="66">
        <f t="shared" si="12"/>
        <v>11</v>
      </c>
      <c r="BR47" s="66">
        <f t="shared" si="13"/>
        <v>165</v>
      </c>
      <c r="BS47" s="66">
        <f t="shared" si="14"/>
        <v>3</v>
      </c>
      <c r="BT47" s="66" t="str">
        <f t="shared" si="15"/>
        <v>xato</v>
      </c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</row>
    <row r="48" spans="1:83" ht="15.75">
      <c r="A48" s="252" t="s">
        <v>23</v>
      </c>
      <c r="B48" s="195"/>
      <c r="C48" s="237" t="s">
        <v>86</v>
      </c>
      <c r="D48" s="194"/>
      <c r="E48" s="195"/>
      <c r="F48" s="224" t="s">
        <v>104</v>
      </c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5"/>
      <c r="AC48" s="259">
        <f t="shared" si="16"/>
        <v>120</v>
      </c>
      <c r="AD48" s="260"/>
      <c r="AE48" s="252"/>
      <c r="AF48" s="262"/>
      <c r="AG48" s="261">
        <v>60</v>
      </c>
      <c r="AH48" s="262"/>
      <c r="AI48" s="261">
        <v>30</v>
      </c>
      <c r="AJ48" s="262"/>
      <c r="AK48" s="261"/>
      <c r="AL48" s="262"/>
      <c r="AM48" s="261"/>
      <c r="AN48" s="262"/>
      <c r="AO48" s="261">
        <v>30</v>
      </c>
      <c r="AP48" s="262"/>
      <c r="AQ48" s="261"/>
      <c r="AR48" s="195"/>
      <c r="AS48" s="252">
        <f t="shared" si="17"/>
        <v>60</v>
      </c>
      <c r="AT48" s="204"/>
      <c r="AU48" s="37">
        <v>4</v>
      </c>
      <c r="AV48" s="87"/>
      <c r="AW48" s="88"/>
      <c r="AX48" s="88"/>
      <c r="AY48" s="88"/>
      <c r="AZ48" s="88"/>
      <c r="BA48" s="88"/>
      <c r="BB48" s="32"/>
      <c r="BC48" s="29">
        <v>4</v>
      </c>
      <c r="BD48" s="30"/>
      <c r="BE48" s="29"/>
      <c r="BF48" s="29"/>
      <c r="BG48" s="29"/>
      <c r="BH48" s="29"/>
      <c r="BI48" s="29"/>
      <c r="BJ48" s="29"/>
      <c r="BK48" s="135">
        <f t="shared" si="18"/>
        <v>4</v>
      </c>
      <c r="BL48" s="134"/>
      <c r="BM48" s="74">
        <f t="shared" si="9"/>
        <v>4</v>
      </c>
      <c r="BN48" s="74">
        <f t="shared" si="10"/>
        <v>1</v>
      </c>
      <c r="BO48" s="74" t="str">
        <f t="shared" si="11"/>
        <v>to'g'ri</v>
      </c>
      <c r="BP48" s="74"/>
      <c r="BQ48" s="74">
        <f t="shared" si="12"/>
        <v>4</v>
      </c>
      <c r="BR48" s="74">
        <f t="shared" si="13"/>
        <v>60</v>
      </c>
      <c r="BS48" s="74">
        <f t="shared" si="14"/>
        <v>0</v>
      </c>
      <c r="BT48" s="74" t="str">
        <f t="shared" si="15"/>
        <v>to'g'ri</v>
      </c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</row>
    <row r="49" spans="1:83" ht="15.75">
      <c r="A49" s="252" t="s">
        <v>24</v>
      </c>
      <c r="B49" s="204"/>
      <c r="C49" s="237" t="s">
        <v>89</v>
      </c>
      <c r="D49" s="203"/>
      <c r="E49" s="204"/>
      <c r="F49" s="224" t="s">
        <v>106</v>
      </c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4"/>
      <c r="AC49" s="259">
        <f t="shared" si="16"/>
        <v>120</v>
      </c>
      <c r="AD49" s="260"/>
      <c r="AE49" s="252"/>
      <c r="AF49" s="263"/>
      <c r="AG49" s="261">
        <v>48</v>
      </c>
      <c r="AH49" s="263"/>
      <c r="AI49" s="261">
        <v>24</v>
      </c>
      <c r="AJ49" s="263"/>
      <c r="AK49" s="261">
        <v>12</v>
      </c>
      <c r="AL49" s="263"/>
      <c r="AM49" s="261">
        <v>12</v>
      </c>
      <c r="AN49" s="263"/>
      <c r="AO49" s="261"/>
      <c r="AP49" s="263"/>
      <c r="AQ49" s="261"/>
      <c r="AR49" s="204"/>
      <c r="AS49" s="252">
        <f t="shared" si="17"/>
        <v>72</v>
      </c>
      <c r="AT49" s="204"/>
      <c r="AU49" s="96"/>
      <c r="AV49" s="94"/>
      <c r="AW49" s="93">
        <v>3</v>
      </c>
      <c r="AX49" s="90"/>
      <c r="AY49" s="90"/>
      <c r="AZ49" s="90"/>
      <c r="BA49" s="90"/>
      <c r="BB49" s="89"/>
      <c r="BC49" s="88"/>
      <c r="BD49" s="87"/>
      <c r="BE49" s="88">
        <v>4</v>
      </c>
      <c r="BF49" s="88"/>
      <c r="BG49" s="88"/>
      <c r="BH49" s="88"/>
      <c r="BI49" s="88"/>
      <c r="BJ49" s="88"/>
      <c r="BK49" s="135">
        <f t="shared" si="18"/>
        <v>4</v>
      </c>
      <c r="BL49" s="134"/>
      <c r="BM49" s="66">
        <f t="shared" si="9"/>
        <v>4</v>
      </c>
      <c r="BN49" s="66">
        <f t="shared" si="10"/>
        <v>1</v>
      </c>
      <c r="BO49" s="66" t="str">
        <f t="shared" si="11"/>
        <v>to'g'ri</v>
      </c>
      <c r="BP49" s="66"/>
      <c r="BQ49" s="66">
        <f t="shared" si="12"/>
        <v>3</v>
      </c>
      <c r="BR49" s="66">
        <f t="shared" si="13"/>
        <v>45</v>
      </c>
      <c r="BS49" s="66">
        <f t="shared" si="14"/>
        <v>3</v>
      </c>
      <c r="BT49" s="66" t="str">
        <f t="shared" si="15"/>
        <v>xato</v>
      </c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</row>
    <row r="50" spans="1:83" ht="15.75">
      <c r="A50" s="257" t="s">
        <v>25</v>
      </c>
      <c r="B50" s="195"/>
      <c r="C50" s="237" t="s">
        <v>26</v>
      </c>
      <c r="D50" s="194"/>
      <c r="E50" s="195"/>
      <c r="F50" s="224" t="s">
        <v>107</v>
      </c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5"/>
      <c r="AC50" s="259">
        <f t="shared" si="16"/>
        <v>120</v>
      </c>
      <c r="AD50" s="260"/>
      <c r="AE50" s="252"/>
      <c r="AF50" s="262"/>
      <c r="AG50" s="261">
        <v>48</v>
      </c>
      <c r="AH50" s="262"/>
      <c r="AI50" s="261">
        <v>12</v>
      </c>
      <c r="AJ50" s="262"/>
      <c r="AK50" s="261">
        <v>36</v>
      </c>
      <c r="AL50" s="262"/>
      <c r="AM50" s="261"/>
      <c r="AN50" s="262"/>
      <c r="AO50" s="261"/>
      <c r="AP50" s="262"/>
      <c r="AQ50" s="261"/>
      <c r="AR50" s="195"/>
      <c r="AS50" s="252">
        <f t="shared" si="17"/>
        <v>72</v>
      </c>
      <c r="AT50" s="204"/>
      <c r="AU50" s="90"/>
      <c r="AV50" s="91">
        <v>3</v>
      </c>
      <c r="AW50" s="90"/>
      <c r="AX50" s="90"/>
      <c r="AY50" s="90"/>
      <c r="AZ50" s="90"/>
      <c r="BA50" s="90"/>
      <c r="BB50" s="90"/>
      <c r="BC50" s="90"/>
      <c r="BD50" s="91">
        <v>4</v>
      </c>
      <c r="BE50" s="90"/>
      <c r="BF50" s="90"/>
      <c r="BG50" s="90"/>
      <c r="BH50" s="90"/>
      <c r="BI50" s="90"/>
      <c r="BJ50" s="90"/>
      <c r="BK50" s="135">
        <f t="shared" si="18"/>
        <v>4</v>
      </c>
      <c r="BL50" s="134"/>
      <c r="BM50" s="74">
        <f t="shared" si="9"/>
        <v>4</v>
      </c>
      <c r="BN50" s="74">
        <f t="shared" si="10"/>
        <v>1</v>
      </c>
      <c r="BO50" s="74" t="str">
        <f t="shared" si="11"/>
        <v>to'g'ri</v>
      </c>
      <c r="BP50" s="74"/>
      <c r="BQ50" s="74">
        <f t="shared" si="12"/>
        <v>3</v>
      </c>
      <c r="BR50" s="74">
        <f t="shared" si="13"/>
        <v>45</v>
      </c>
      <c r="BS50" s="74">
        <f t="shared" si="14"/>
        <v>3</v>
      </c>
      <c r="BT50" s="74" t="str">
        <f t="shared" si="15"/>
        <v>xato</v>
      </c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</row>
    <row r="51" spans="1:83" ht="15.75">
      <c r="A51" s="257" t="s">
        <v>27</v>
      </c>
      <c r="B51" s="204"/>
      <c r="C51" s="237" t="s">
        <v>57</v>
      </c>
      <c r="D51" s="203"/>
      <c r="E51" s="204"/>
      <c r="F51" s="224" t="s">
        <v>108</v>
      </c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4"/>
      <c r="AC51" s="259">
        <f t="shared" si="16"/>
        <v>120</v>
      </c>
      <c r="AD51" s="260"/>
      <c r="AE51" s="252"/>
      <c r="AF51" s="263"/>
      <c r="AG51" s="261">
        <v>48</v>
      </c>
      <c r="AH51" s="263"/>
      <c r="AI51" s="261">
        <v>24</v>
      </c>
      <c r="AJ51" s="263"/>
      <c r="AK51" s="261">
        <v>12</v>
      </c>
      <c r="AL51" s="263"/>
      <c r="AM51" s="261">
        <v>12</v>
      </c>
      <c r="AN51" s="263"/>
      <c r="AO51" s="261"/>
      <c r="AP51" s="263"/>
      <c r="AQ51" s="261"/>
      <c r="AR51" s="204"/>
      <c r="AS51" s="252">
        <f t="shared" si="17"/>
        <v>72</v>
      </c>
      <c r="AT51" s="204"/>
      <c r="AU51" s="90"/>
      <c r="AV51" s="90"/>
      <c r="AW51" s="91">
        <v>3</v>
      </c>
      <c r="AX51" s="90"/>
      <c r="AY51" s="90"/>
      <c r="AZ51" s="90"/>
      <c r="BA51" s="90"/>
      <c r="BB51" s="90"/>
      <c r="BC51" s="90"/>
      <c r="BD51" s="90"/>
      <c r="BE51" s="91">
        <v>4</v>
      </c>
      <c r="BF51" s="90"/>
      <c r="BG51" s="90"/>
      <c r="BH51" s="90"/>
      <c r="BI51" s="90"/>
      <c r="BJ51" s="90"/>
      <c r="BK51" s="135">
        <f t="shared" si="18"/>
        <v>4</v>
      </c>
      <c r="BL51" s="134"/>
      <c r="BM51" s="66">
        <f t="shared" si="9"/>
        <v>4</v>
      </c>
      <c r="BN51" s="66">
        <f t="shared" si="10"/>
        <v>1</v>
      </c>
      <c r="BO51" s="66" t="str">
        <f t="shared" si="11"/>
        <v>to'g'ri</v>
      </c>
      <c r="BP51" s="66"/>
      <c r="BQ51" s="66">
        <f t="shared" si="12"/>
        <v>3</v>
      </c>
      <c r="BR51" s="66">
        <f t="shared" si="13"/>
        <v>45</v>
      </c>
      <c r="BS51" s="66">
        <f t="shared" si="14"/>
        <v>3</v>
      </c>
      <c r="BT51" s="66" t="str">
        <f t="shared" si="15"/>
        <v>xato</v>
      </c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</row>
    <row r="52" spans="1:83" ht="15.75">
      <c r="A52" s="257" t="s">
        <v>28</v>
      </c>
      <c r="B52" s="195"/>
      <c r="C52" s="237" t="s">
        <v>58</v>
      </c>
      <c r="D52" s="194"/>
      <c r="E52" s="195"/>
      <c r="F52" s="224" t="s">
        <v>109</v>
      </c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5"/>
      <c r="AC52" s="259">
        <f t="shared" si="16"/>
        <v>120</v>
      </c>
      <c r="AD52" s="260"/>
      <c r="AE52" s="252"/>
      <c r="AF52" s="262"/>
      <c r="AG52" s="261">
        <v>48</v>
      </c>
      <c r="AH52" s="262"/>
      <c r="AI52" s="261">
        <v>24</v>
      </c>
      <c r="AJ52" s="262"/>
      <c r="AK52" s="261">
        <v>24</v>
      </c>
      <c r="AL52" s="262"/>
      <c r="AM52" s="261"/>
      <c r="AN52" s="262"/>
      <c r="AO52" s="261"/>
      <c r="AP52" s="262"/>
      <c r="AQ52" s="261"/>
      <c r="AR52" s="195"/>
      <c r="AS52" s="252">
        <f t="shared" si="17"/>
        <v>72</v>
      </c>
      <c r="AT52" s="204"/>
      <c r="AU52" s="86"/>
      <c r="AV52" s="95"/>
      <c r="AW52" s="95"/>
      <c r="AX52" s="90"/>
      <c r="AY52" s="90">
        <v>3</v>
      </c>
      <c r="AZ52" s="90"/>
      <c r="BA52" s="91"/>
      <c r="BB52" s="92"/>
      <c r="BC52" s="95"/>
      <c r="BD52" s="95"/>
      <c r="BE52" s="90"/>
      <c r="BF52" s="90"/>
      <c r="BG52" s="90">
        <v>4</v>
      </c>
      <c r="BH52" s="90"/>
      <c r="BI52" s="91"/>
      <c r="BJ52" s="90"/>
      <c r="BK52" s="135">
        <f t="shared" si="18"/>
        <v>4</v>
      </c>
      <c r="BL52" s="134"/>
      <c r="BM52" s="74">
        <f t="shared" si="9"/>
        <v>4</v>
      </c>
      <c r="BN52" s="74">
        <f t="shared" si="10"/>
        <v>1</v>
      </c>
      <c r="BO52" s="74" t="str">
        <f t="shared" si="11"/>
        <v>to'g'ri</v>
      </c>
      <c r="BP52" s="74"/>
      <c r="BQ52" s="74">
        <f t="shared" si="12"/>
        <v>3</v>
      </c>
      <c r="BR52" s="74">
        <f t="shared" si="13"/>
        <v>45</v>
      </c>
      <c r="BS52" s="74">
        <f t="shared" si="14"/>
        <v>3</v>
      </c>
      <c r="BT52" s="74" t="str">
        <f t="shared" si="15"/>
        <v>xato</v>
      </c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</row>
    <row r="53" spans="1:83" ht="15.75">
      <c r="A53" s="257" t="s">
        <v>29</v>
      </c>
      <c r="B53" s="204"/>
      <c r="C53" s="237" t="s">
        <v>59</v>
      </c>
      <c r="D53" s="203"/>
      <c r="E53" s="204"/>
      <c r="F53" s="224" t="s">
        <v>110</v>
      </c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4"/>
      <c r="AC53" s="259">
        <f t="shared" si="16"/>
        <v>120</v>
      </c>
      <c r="AD53" s="260"/>
      <c r="AE53" s="252"/>
      <c r="AF53" s="263"/>
      <c r="AG53" s="261">
        <v>60</v>
      </c>
      <c r="AH53" s="263"/>
      <c r="AI53" s="261">
        <v>30</v>
      </c>
      <c r="AJ53" s="263"/>
      <c r="AK53" s="261"/>
      <c r="AL53" s="263"/>
      <c r="AM53" s="261"/>
      <c r="AN53" s="263"/>
      <c r="AO53" s="261">
        <v>30</v>
      </c>
      <c r="AP53" s="263"/>
      <c r="AQ53" s="261"/>
      <c r="AR53" s="204"/>
      <c r="AS53" s="252">
        <f t="shared" si="17"/>
        <v>60</v>
      </c>
      <c r="AT53" s="204"/>
      <c r="AU53" s="86"/>
      <c r="AV53" s="90"/>
      <c r="AW53" s="90"/>
      <c r="AX53" s="90"/>
      <c r="AY53" s="91"/>
      <c r="AZ53" s="90">
        <v>4</v>
      </c>
      <c r="BA53" s="90"/>
      <c r="BB53" s="92"/>
      <c r="BC53" s="90"/>
      <c r="BD53" s="90"/>
      <c r="BE53" s="90"/>
      <c r="BF53" s="90"/>
      <c r="BG53" s="91"/>
      <c r="BH53" s="90">
        <v>4</v>
      </c>
      <c r="BI53" s="90"/>
      <c r="BJ53" s="90"/>
      <c r="BK53" s="135">
        <f t="shared" si="18"/>
        <v>4</v>
      </c>
      <c r="BL53" s="134"/>
      <c r="BM53" s="66">
        <f t="shared" si="9"/>
        <v>4</v>
      </c>
      <c r="BN53" s="66">
        <f t="shared" si="10"/>
        <v>1</v>
      </c>
      <c r="BO53" s="66" t="str">
        <f t="shared" si="11"/>
        <v>to'g'ri</v>
      </c>
      <c r="BP53" s="66"/>
      <c r="BQ53" s="66">
        <f t="shared" si="12"/>
        <v>4</v>
      </c>
      <c r="BR53" s="66">
        <f t="shared" si="13"/>
        <v>60</v>
      </c>
      <c r="BS53" s="66">
        <f t="shared" si="14"/>
        <v>0</v>
      </c>
      <c r="BT53" s="66" t="str">
        <f t="shared" si="15"/>
        <v>to'g'ri</v>
      </c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</row>
    <row r="54" spans="1:83" ht="15.75">
      <c r="A54" s="257" t="s">
        <v>30</v>
      </c>
      <c r="B54" s="195"/>
      <c r="C54" s="237" t="s">
        <v>60</v>
      </c>
      <c r="D54" s="194"/>
      <c r="E54" s="195"/>
      <c r="F54" s="224" t="s">
        <v>111</v>
      </c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5"/>
      <c r="AC54" s="259">
        <f t="shared" si="16"/>
        <v>120</v>
      </c>
      <c r="AD54" s="260"/>
      <c r="AE54" s="252"/>
      <c r="AF54" s="262"/>
      <c r="AG54" s="261">
        <v>48</v>
      </c>
      <c r="AH54" s="262"/>
      <c r="AI54" s="261">
        <v>24</v>
      </c>
      <c r="AJ54" s="262"/>
      <c r="AK54" s="261">
        <v>12</v>
      </c>
      <c r="AL54" s="262"/>
      <c r="AM54" s="261">
        <v>12</v>
      </c>
      <c r="AN54" s="262"/>
      <c r="AO54" s="261"/>
      <c r="AP54" s="262"/>
      <c r="AQ54" s="261"/>
      <c r="AR54" s="195"/>
      <c r="AS54" s="252">
        <f t="shared" si="17"/>
        <v>72</v>
      </c>
      <c r="AT54" s="204"/>
      <c r="AU54" s="37"/>
      <c r="AV54" s="29"/>
      <c r="AW54" s="29"/>
      <c r="AX54" s="29"/>
      <c r="AY54" s="29">
        <v>3</v>
      </c>
      <c r="AZ54" s="30"/>
      <c r="BA54" s="29"/>
      <c r="BB54" s="32"/>
      <c r="BC54" s="29"/>
      <c r="BD54" s="29"/>
      <c r="BE54" s="29"/>
      <c r="BF54" s="29"/>
      <c r="BG54" s="29">
        <v>4</v>
      </c>
      <c r="BH54" s="30"/>
      <c r="BI54" s="29"/>
      <c r="BJ54" s="29"/>
      <c r="BK54" s="135">
        <f t="shared" si="18"/>
        <v>4</v>
      </c>
      <c r="BL54" s="134"/>
      <c r="BM54" s="74">
        <f t="shared" si="9"/>
        <v>4</v>
      </c>
      <c r="BN54" s="74">
        <f t="shared" si="10"/>
        <v>1</v>
      </c>
      <c r="BO54" s="74" t="str">
        <f t="shared" si="11"/>
        <v>to'g'ri</v>
      </c>
      <c r="BP54" s="74"/>
      <c r="BQ54" s="74">
        <f t="shared" si="12"/>
        <v>3</v>
      </c>
      <c r="BR54" s="74">
        <f t="shared" si="13"/>
        <v>45</v>
      </c>
      <c r="BS54" s="74">
        <f t="shared" si="14"/>
        <v>3</v>
      </c>
      <c r="BT54" s="74" t="str">
        <f t="shared" si="15"/>
        <v>xato</v>
      </c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</row>
    <row r="55" spans="1:83" ht="15.75">
      <c r="A55" s="257" t="s">
        <v>31</v>
      </c>
      <c r="B55" s="204"/>
      <c r="C55" s="237" t="s">
        <v>61</v>
      </c>
      <c r="D55" s="203"/>
      <c r="E55" s="204"/>
      <c r="F55" s="224" t="s">
        <v>112</v>
      </c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4"/>
      <c r="AC55" s="259">
        <f t="shared" si="16"/>
        <v>120</v>
      </c>
      <c r="AD55" s="260"/>
      <c r="AE55" s="252"/>
      <c r="AF55" s="263"/>
      <c r="AG55" s="261">
        <v>48</v>
      </c>
      <c r="AH55" s="263"/>
      <c r="AI55" s="261">
        <v>24</v>
      </c>
      <c r="AJ55" s="263"/>
      <c r="AK55" s="261">
        <v>12</v>
      </c>
      <c r="AL55" s="263"/>
      <c r="AM55" s="261">
        <v>12</v>
      </c>
      <c r="AN55" s="263"/>
      <c r="AO55" s="261"/>
      <c r="AP55" s="263"/>
      <c r="AQ55" s="261"/>
      <c r="AR55" s="204"/>
      <c r="AS55" s="252">
        <f t="shared" si="17"/>
        <v>72</v>
      </c>
      <c r="AT55" s="204"/>
      <c r="AU55" s="37"/>
      <c r="AV55" s="29"/>
      <c r="AW55" s="29"/>
      <c r="AX55" s="29"/>
      <c r="AY55" s="29"/>
      <c r="AZ55" s="29"/>
      <c r="BA55" s="29">
        <v>3</v>
      </c>
      <c r="BB55" s="38"/>
      <c r="BC55" s="29"/>
      <c r="BD55" s="29"/>
      <c r="BE55" s="29"/>
      <c r="BF55" s="29"/>
      <c r="BG55" s="29"/>
      <c r="BH55" s="29"/>
      <c r="BI55" s="29">
        <v>4</v>
      </c>
      <c r="BJ55" s="30"/>
      <c r="BK55" s="135">
        <f t="shared" si="18"/>
        <v>4</v>
      </c>
      <c r="BL55" s="134"/>
      <c r="BM55" s="66">
        <f t="shared" si="9"/>
        <v>4</v>
      </c>
      <c r="BN55" s="66">
        <f t="shared" si="10"/>
        <v>1</v>
      </c>
      <c r="BO55" s="66" t="str">
        <f t="shared" si="11"/>
        <v>to'g'ri</v>
      </c>
      <c r="BP55" s="66"/>
      <c r="BQ55" s="66">
        <f t="shared" si="12"/>
        <v>3</v>
      </c>
      <c r="BR55" s="66">
        <f t="shared" si="13"/>
        <v>45</v>
      </c>
      <c r="BS55" s="66">
        <f t="shared" si="14"/>
        <v>3</v>
      </c>
      <c r="BT55" s="66" t="str">
        <f t="shared" si="15"/>
        <v>xato</v>
      </c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</row>
    <row r="56" spans="1:83" ht="15.75">
      <c r="A56" s="252" t="s">
        <v>32</v>
      </c>
      <c r="B56" s="195"/>
      <c r="C56" s="202" t="s">
        <v>62</v>
      </c>
      <c r="D56" s="194"/>
      <c r="E56" s="195"/>
      <c r="F56" s="264" t="s">
        <v>113</v>
      </c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5"/>
      <c r="AC56" s="259">
        <f t="shared" si="16"/>
        <v>120</v>
      </c>
      <c r="AD56" s="260"/>
      <c r="AE56" s="265"/>
      <c r="AF56" s="262"/>
      <c r="AG56" s="261">
        <v>48</v>
      </c>
      <c r="AH56" s="263"/>
      <c r="AI56" s="261">
        <v>24</v>
      </c>
      <c r="AJ56" s="262"/>
      <c r="AK56" s="261">
        <v>12</v>
      </c>
      <c r="AL56" s="262"/>
      <c r="AM56" s="261">
        <v>12</v>
      </c>
      <c r="AN56" s="262"/>
      <c r="AO56" s="261"/>
      <c r="AP56" s="262"/>
      <c r="AQ56" s="261"/>
      <c r="AR56" s="262"/>
      <c r="AS56" s="252">
        <f t="shared" si="17"/>
        <v>72</v>
      </c>
      <c r="AT56" s="204"/>
      <c r="AU56" s="17"/>
      <c r="AV56" s="18"/>
      <c r="AW56" s="18">
        <v>3</v>
      </c>
      <c r="AX56" s="18"/>
      <c r="AY56" s="18"/>
      <c r="AZ56" s="18"/>
      <c r="BA56" s="18"/>
      <c r="BB56" s="19"/>
      <c r="BC56" s="17"/>
      <c r="BD56" s="18"/>
      <c r="BE56" s="18">
        <v>4</v>
      </c>
      <c r="BF56" s="18"/>
      <c r="BG56" s="18"/>
      <c r="BH56" s="18"/>
      <c r="BI56" s="18"/>
      <c r="BJ56" s="19"/>
      <c r="BK56" s="135">
        <f t="shared" si="18"/>
        <v>4</v>
      </c>
      <c r="BL56" s="134"/>
      <c r="BM56" s="74">
        <f t="shared" si="9"/>
        <v>4</v>
      </c>
      <c r="BN56" s="74">
        <f t="shared" si="10"/>
        <v>1</v>
      </c>
      <c r="BO56" s="74" t="str">
        <f t="shared" si="11"/>
        <v>to'g'ri</v>
      </c>
      <c r="BP56" s="74"/>
      <c r="BQ56" s="74">
        <f t="shared" si="12"/>
        <v>3</v>
      </c>
      <c r="BR56" s="74">
        <f t="shared" si="13"/>
        <v>45</v>
      </c>
      <c r="BS56" s="74">
        <f t="shared" si="14"/>
        <v>3</v>
      </c>
      <c r="BT56" s="74" t="str">
        <f t="shared" si="15"/>
        <v>xato</v>
      </c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</row>
    <row r="57" spans="1:83" ht="15.75">
      <c r="A57" s="257" t="s">
        <v>33</v>
      </c>
      <c r="B57" s="204"/>
      <c r="C57" s="237" t="s">
        <v>63</v>
      </c>
      <c r="D57" s="203"/>
      <c r="E57" s="204"/>
      <c r="F57" s="224" t="s">
        <v>114</v>
      </c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4"/>
      <c r="AC57" s="259">
        <f t="shared" si="16"/>
        <v>270</v>
      </c>
      <c r="AD57" s="260"/>
      <c r="AE57" s="252"/>
      <c r="AF57" s="263"/>
      <c r="AG57" s="261">
        <f t="shared" ref="AG57" si="20">SUM(AI57:AP57)</f>
        <v>108</v>
      </c>
      <c r="AH57" s="263"/>
      <c r="AI57" s="261">
        <v>48</v>
      </c>
      <c r="AJ57" s="263"/>
      <c r="AK57" s="261">
        <v>30</v>
      </c>
      <c r="AL57" s="263"/>
      <c r="AM57" s="261">
        <v>30</v>
      </c>
      <c r="AN57" s="263"/>
      <c r="AO57" s="261"/>
      <c r="AP57" s="263"/>
      <c r="AQ57" s="261"/>
      <c r="AR57" s="204"/>
      <c r="AS57" s="252">
        <f t="shared" si="17"/>
        <v>162</v>
      </c>
      <c r="AT57" s="204"/>
      <c r="AU57" s="17"/>
      <c r="AV57" s="18"/>
      <c r="AW57" s="18">
        <v>4</v>
      </c>
      <c r="AX57" s="18">
        <v>4</v>
      </c>
      <c r="AY57" s="18"/>
      <c r="AZ57" s="18"/>
      <c r="BA57" s="18"/>
      <c r="BB57" s="19"/>
      <c r="BC57" s="17"/>
      <c r="BD57" s="18"/>
      <c r="BE57" s="18">
        <v>4</v>
      </c>
      <c r="BF57" s="18">
        <v>5</v>
      </c>
      <c r="BG57" s="18"/>
      <c r="BH57" s="18"/>
      <c r="BI57" s="18"/>
      <c r="BJ57" s="19"/>
      <c r="BK57" s="135">
        <f t="shared" si="18"/>
        <v>9</v>
      </c>
      <c r="BL57" s="134"/>
      <c r="BM57" s="39">
        <f t="shared" si="9"/>
        <v>9</v>
      </c>
      <c r="BN57" s="39">
        <f t="shared" si="10"/>
        <v>1</v>
      </c>
      <c r="BO57" s="39" t="str">
        <f t="shared" si="11"/>
        <v>to'g'ri</v>
      </c>
      <c r="BP57" s="39"/>
      <c r="BQ57" s="39">
        <f t="shared" si="12"/>
        <v>8</v>
      </c>
      <c r="BR57" s="39">
        <f t="shared" si="13"/>
        <v>120</v>
      </c>
      <c r="BS57" s="39">
        <f t="shared" si="14"/>
        <v>-12</v>
      </c>
      <c r="BT57" s="39" t="str">
        <f t="shared" si="15"/>
        <v>xato</v>
      </c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</row>
    <row r="58" spans="1:83" ht="15.75">
      <c r="A58" s="257" t="s">
        <v>34</v>
      </c>
      <c r="B58" s="195"/>
      <c r="C58" s="237" t="s">
        <v>64</v>
      </c>
      <c r="D58" s="194"/>
      <c r="E58" s="195"/>
      <c r="F58" s="224" t="s">
        <v>115</v>
      </c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5"/>
      <c r="AC58" s="259">
        <f t="shared" si="16"/>
        <v>300</v>
      </c>
      <c r="AD58" s="260"/>
      <c r="AE58" s="252"/>
      <c r="AF58" s="262"/>
      <c r="AG58" s="261">
        <v>120</v>
      </c>
      <c r="AH58" s="262"/>
      <c r="AI58" s="261">
        <v>60</v>
      </c>
      <c r="AJ58" s="262"/>
      <c r="AK58" s="261">
        <v>30</v>
      </c>
      <c r="AL58" s="262"/>
      <c r="AM58" s="261">
        <v>30</v>
      </c>
      <c r="AN58" s="262"/>
      <c r="AO58" s="261"/>
      <c r="AP58" s="262"/>
      <c r="AQ58" s="261"/>
      <c r="AR58" s="195"/>
      <c r="AS58" s="252">
        <f t="shared" si="17"/>
        <v>180</v>
      </c>
      <c r="AT58" s="204"/>
      <c r="AU58" s="17"/>
      <c r="AV58" s="18">
        <v>4</v>
      </c>
      <c r="AW58" s="18">
        <v>4</v>
      </c>
      <c r="AX58" s="18"/>
      <c r="AY58" s="18"/>
      <c r="AZ58" s="18"/>
      <c r="BA58" s="18"/>
      <c r="BB58" s="19"/>
      <c r="BC58" s="17"/>
      <c r="BD58" s="18">
        <v>6</v>
      </c>
      <c r="BE58" s="18">
        <v>4</v>
      </c>
      <c r="BF58" s="18"/>
      <c r="BG58" s="18"/>
      <c r="BH58" s="18"/>
      <c r="BI58" s="18"/>
      <c r="BJ58" s="19"/>
      <c r="BK58" s="135">
        <f t="shared" si="18"/>
        <v>10</v>
      </c>
      <c r="BL58" s="134"/>
      <c r="BM58" s="74">
        <f t="shared" si="9"/>
        <v>10</v>
      </c>
      <c r="BN58" s="74">
        <f t="shared" si="10"/>
        <v>1</v>
      </c>
      <c r="BO58" s="74" t="str">
        <f t="shared" si="11"/>
        <v>to'g'ri</v>
      </c>
      <c r="BP58" s="74"/>
      <c r="BQ58" s="74">
        <f t="shared" si="12"/>
        <v>8</v>
      </c>
      <c r="BR58" s="74">
        <f t="shared" si="13"/>
        <v>120</v>
      </c>
      <c r="BS58" s="74">
        <f t="shared" si="14"/>
        <v>0</v>
      </c>
      <c r="BT58" s="74" t="str">
        <f t="shared" si="15"/>
        <v>to'g'ri</v>
      </c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</row>
    <row r="59" spans="1:83" ht="15.75">
      <c r="A59" s="257" t="s">
        <v>35</v>
      </c>
      <c r="B59" s="204"/>
      <c r="C59" s="237" t="s">
        <v>65</v>
      </c>
      <c r="D59" s="203"/>
      <c r="E59" s="204"/>
      <c r="F59" s="224" t="s">
        <v>105</v>
      </c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4"/>
      <c r="AC59" s="259">
        <f t="shared" si="16"/>
        <v>180</v>
      </c>
      <c r="AD59" s="260"/>
      <c r="AE59" s="252"/>
      <c r="AF59" s="263"/>
      <c r="AG59" s="261">
        <v>72</v>
      </c>
      <c r="AH59" s="263"/>
      <c r="AI59" s="261">
        <v>36</v>
      </c>
      <c r="AJ59" s="262"/>
      <c r="AK59" s="261">
        <v>36</v>
      </c>
      <c r="AL59" s="262"/>
      <c r="AM59" s="261"/>
      <c r="AN59" s="262"/>
      <c r="AO59" s="261"/>
      <c r="AP59" s="263"/>
      <c r="AQ59" s="261"/>
      <c r="AR59" s="204"/>
      <c r="AS59" s="252">
        <f t="shared" si="17"/>
        <v>108</v>
      </c>
      <c r="AT59" s="204"/>
      <c r="AU59" s="17">
        <v>5</v>
      </c>
      <c r="AV59" s="18"/>
      <c r="AW59" s="18"/>
      <c r="AX59" s="18"/>
      <c r="AY59" s="18"/>
      <c r="AZ59" s="18"/>
      <c r="BA59" s="18"/>
      <c r="BB59" s="19"/>
      <c r="BC59" s="17">
        <v>6</v>
      </c>
      <c r="BD59" s="18"/>
      <c r="BE59" s="18"/>
      <c r="BF59" s="18"/>
      <c r="BG59" s="18"/>
      <c r="BH59" s="18"/>
      <c r="BI59" s="18"/>
      <c r="BJ59" s="19"/>
      <c r="BK59" s="135">
        <f t="shared" si="18"/>
        <v>6</v>
      </c>
      <c r="BL59" s="134"/>
      <c r="BM59" s="66">
        <f t="shared" si="9"/>
        <v>6</v>
      </c>
      <c r="BN59" s="66">
        <f t="shared" si="10"/>
        <v>1</v>
      </c>
      <c r="BO59" s="66" t="str">
        <f t="shared" si="11"/>
        <v>to'g'ri</v>
      </c>
      <c r="BP59" s="66"/>
      <c r="BQ59" s="66">
        <f t="shared" si="12"/>
        <v>5</v>
      </c>
      <c r="BR59" s="66">
        <f t="shared" si="13"/>
        <v>75</v>
      </c>
      <c r="BS59" s="66">
        <f t="shared" si="14"/>
        <v>-3</v>
      </c>
      <c r="BT59" s="66" t="str">
        <f t="shared" si="15"/>
        <v>xato</v>
      </c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</row>
    <row r="60" spans="1:83" ht="15.75">
      <c r="A60" s="257" t="s">
        <v>36</v>
      </c>
      <c r="B60" s="195"/>
      <c r="C60" s="237" t="s">
        <v>66</v>
      </c>
      <c r="D60" s="194"/>
      <c r="E60" s="195"/>
      <c r="F60" s="224" t="s">
        <v>116</v>
      </c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5"/>
      <c r="AC60" s="259">
        <f t="shared" si="16"/>
        <v>360</v>
      </c>
      <c r="AD60" s="260"/>
      <c r="AE60" s="252"/>
      <c r="AF60" s="262"/>
      <c r="AG60" s="261">
        <v>144</v>
      </c>
      <c r="AH60" s="262"/>
      <c r="AI60" s="261">
        <v>72</v>
      </c>
      <c r="AJ60" s="262"/>
      <c r="AK60" s="261">
        <v>48</v>
      </c>
      <c r="AL60" s="262"/>
      <c r="AM60" s="261">
        <v>24</v>
      </c>
      <c r="AN60" s="262"/>
      <c r="AO60" s="261"/>
      <c r="AP60" s="262"/>
      <c r="AQ60" s="261" t="s">
        <v>219</v>
      </c>
      <c r="AR60" s="204"/>
      <c r="AS60" s="252">
        <f t="shared" si="17"/>
        <v>216</v>
      </c>
      <c r="AT60" s="204"/>
      <c r="AU60" s="17"/>
      <c r="AV60" s="18"/>
      <c r="AW60" s="18"/>
      <c r="AX60" s="18">
        <v>5</v>
      </c>
      <c r="AY60" s="18">
        <v>5</v>
      </c>
      <c r="AZ60" s="18"/>
      <c r="BA60" s="18"/>
      <c r="BB60" s="19"/>
      <c r="BC60" s="17"/>
      <c r="BD60" s="18"/>
      <c r="BE60" s="18"/>
      <c r="BF60" s="18">
        <v>6</v>
      </c>
      <c r="BG60" s="18">
        <v>6</v>
      </c>
      <c r="BH60" s="18"/>
      <c r="BI60" s="18"/>
      <c r="BJ60" s="19"/>
      <c r="BK60" s="135">
        <f t="shared" si="18"/>
        <v>12</v>
      </c>
      <c r="BL60" s="134"/>
      <c r="BM60" s="74">
        <f t="shared" si="9"/>
        <v>12</v>
      </c>
      <c r="BN60" s="74">
        <f t="shared" si="10"/>
        <v>1</v>
      </c>
      <c r="BO60" s="74" t="str">
        <f t="shared" si="11"/>
        <v>to'g'ri</v>
      </c>
      <c r="BP60" s="74"/>
      <c r="BQ60" s="74">
        <f t="shared" si="12"/>
        <v>10</v>
      </c>
      <c r="BR60" s="74">
        <f t="shared" si="13"/>
        <v>150</v>
      </c>
      <c r="BS60" s="74">
        <f t="shared" si="14"/>
        <v>-6</v>
      </c>
      <c r="BT60" s="74" t="str">
        <f t="shared" si="15"/>
        <v>xato</v>
      </c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</row>
    <row r="61" spans="1:83" ht="15.75">
      <c r="A61" s="257" t="s">
        <v>37</v>
      </c>
      <c r="B61" s="204"/>
      <c r="C61" s="237" t="s">
        <v>67</v>
      </c>
      <c r="D61" s="203"/>
      <c r="E61" s="204"/>
      <c r="F61" s="224" t="s">
        <v>117</v>
      </c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4"/>
      <c r="AC61" s="259">
        <f t="shared" si="16"/>
        <v>300</v>
      </c>
      <c r="AD61" s="260"/>
      <c r="AE61" s="252"/>
      <c r="AF61" s="263"/>
      <c r="AG61" s="261">
        <v>120</v>
      </c>
      <c r="AH61" s="263"/>
      <c r="AI61" s="261">
        <v>60</v>
      </c>
      <c r="AJ61" s="263"/>
      <c r="AK61" s="261">
        <v>30</v>
      </c>
      <c r="AL61" s="263"/>
      <c r="AM61" s="261">
        <v>30</v>
      </c>
      <c r="AN61" s="263"/>
      <c r="AO61" s="261"/>
      <c r="AP61" s="263"/>
      <c r="AQ61" s="261" t="s">
        <v>219</v>
      </c>
      <c r="AR61" s="204"/>
      <c r="AS61" s="252">
        <f t="shared" si="17"/>
        <v>180</v>
      </c>
      <c r="AT61" s="204"/>
      <c r="AU61" s="17"/>
      <c r="AV61" s="18"/>
      <c r="AW61" s="18"/>
      <c r="AX61" s="18"/>
      <c r="AY61" s="18"/>
      <c r="AZ61" s="18">
        <v>4</v>
      </c>
      <c r="BA61" s="18">
        <v>4</v>
      </c>
      <c r="BB61" s="19"/>
      <c r="BC61" s="17"/>
      <c r="BD61" s="18"/>
      <c r="BE61" s="18"/>
      <c r="BF61" s="18"/>
      <c r="BG61" s="18"/>
      <c r="BH61" s="18">
        <v>4</v>
      </c>
      <c r="BI61" s="18">
        <v>6</v>
      </c>
      <c r="BJ61" s="19"/>
      <c r="BK61" s="135">
        <f t="shared" si="18"/>
        <v>10</v>
      </c>
      <c r="BL61" s="134"/>
      <c r="BM61" s="66">
        <f t="shared" si="9"/>
        <v>10</v>
      </c>
      <c r="BN61" s="66">
        <f t="shared" si="10"/>
        <v>1</v>
      </c>
      <c r="BO61" s="66" t="str">
        <f t="shared" si="11"/>
        <v>to'g'ri</v>
      </c>
      <c r="BP61" s="66"/>
      <c r="BQ61" s="66">
        <f t="shared" si="12"/>
        <v>8</v>
      </c>
      <c r="BR61" s="66">
        <f t="shared" si="13"/>
        <v>120</v>
      </c>
      <c r="BS61" s="66">
        <f t="shared" si="14"/>
        <v>0</v>
      </c>
      <c r="BT61" s="66" t="str">
        <f t="shared" si="15"/>
        <v>to'g'ri</v>
      </c>
      <c r="BU61" s="66"/>
      <c r="BV61" s="66"/>
      <c r="BW61" s="66"/>
      <c r="BX61" s="66"/>
      <c r="BY61" s="66"/>
      <c r="BZ61" s="66"/>
      <c r="CA61" s="66"/>
      <c r="CB61" s="66"/>
      <c r="CC61" s="66"/>
      <c r="CD61" s="66"/>
      <c r="CE61" s="66"/>
    </row>
    <row r="62" spans="1:83" ht="15.75">
      <c r="A62" s="257" t="s">
        <v>38</v>
      </c>
      <c r="B62" s="195"/>
      <c r="C62" s="237" t="s">
        <v>68</v>
      </c>
      <c r="D62" s="194"/>
      <c r="E62" s="195"/>
      <c r="F62" s="224" t="s">
        <v>118</v>
      </c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5"/>
      <c r="AC62" s="259">
        <f t="shared" si="16"/>
        <v>300</v>
      </c>
      <c r="AD62" s="260"/>
      <c r="AE62" s="252"/>
      <c r="AF62" s="262"/>
      <c r="AG62" s="261">
        <v>120</v>
      </c>
      <c r="AH62" s="262"/>
      <c r="AI62" s="261">
        <v>60</v>
      </c>
      <c r="AJ62" s="262"/>
      <c r="AK62" s="261">
        <v>30</v>
      </c>
      <c r="AL62" s="262"/>
      <c r="AM62" s="261">
        <v>30</v>
      </c>
      <c r="AN62" s="262"/>
      <c r="AO62" s="261"/>
      <c r="AP62" s="262"/>
      <c r="AQ62" s="261" t="s">
        <v>218</v>
      </c>
      <c r="AR62" s="195"/>
      <c r="AS62" s="252">
        <f t="shared" si="17"/>
        <v>180</v>
      </c>
      <c r="AT62" s="204"/>
      <c r="AU62" s="17"/>
      <c r="AV62" s="18"/>
      <c r="AW62" s="18"/>
      <c r="AX62" s="18"/>
      <c r="AY62" s="18"/>
      <c r="AZ62" s="18">
        <v>4</v>
      </c>
      <c r="BA62" s="18">
        <v>4</v>
      </c>
      <c r="BB62" s="19"/>
      <c r="BC62" s="17"/>
      <c r="BD62" s="18"/>
      <c r="BE62" s="18"/>
      <c r="BF62" s="18"/>
      <c r="BG62" s="18"/>
      <c r="BH62" s="18">
        <v>5</v>
      </c>
      <c r="BI62" s="18">
        <v>5</v>
      </c>
      <c r="BJ62" s="19"/>
      <c r="BK62" s="135">
        <f t="shared" si="18"/>
        <v>10</v>
      </c>
      <c r="BL62" s="134"/>
      <c r="BM62" s="74">
        <f t="shared" si="9"/>
        <v>10</v>
      </c>
      <c r="BN62" s="74">
        <f t="shared" si="10"/>
        <v>1</v>
      </c>
      <c r="BO62" s="74" t="str">
        <f t="shared" si="11"/>
        <v>to'g'ri</v>
      </c>
      <c r="BP62" s="74"/>
      <c r="BQ62" s="74">
        <f t="shared" si="12"/>
        <v>8</v>
      </c>
      <c r="BR62" s="74">
        <f t="shared" si="13"/>
        <v>120</v>
      </c>
      <c r="BS62" s="74">
        <f t="shared" si="14"/>
        <v>0</v>
      </c>
      <c r="BT62" s="74" t="str">
        <f t="shared" si="15"/>
        <v>to'g'ri</v>
      </c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</row>
    <row r="63" spans="1:83" ht="15.75">
      <c r="A63" s="252" t="s">
        <v>39</v>
      </c>
      <c r="B63" s="204"/>
      <c r="C63" s="237" t="s">
        <v>69</v>
      </c>
      <c r="D63" s="203"/>
      <c r="E63" s="204"/>
      <c r="F63" s="224" t="s">
        <v>119</v>
      </c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4"/>
      <c r="AC63" s="259">
        <f t="shared" si="16"/>
        <v>180</v>
      </c>
      <c r="AD63" s="260"/>
      <c r="AE63" s="252"/>
      <c r="AF63" s="263"/>
      <c r="AG63" s="261">
        <v>72</v>
      </c>
      <c r="AH63" s="263"/>
      <c r="AI63" s="261">
        <v>48</v>
      </c>
      <c r="AJ63" s="263"/>
      <c r="AK63" s="261">
        <v>12</v>
      </c>
      <c r="AL63" s="263"/>
      <c r="AM63" s="261">
        <v>12</v>
      </c>
      <c r="AN63" s="263"/>
      <c r="AO63" s="261"/>
      <c r="AP63" s="263"/>
      <c r="AQ63" s="261"/>
      <c r="AR63" s="204"/>
      <c r="AS63" s="252">
        <f t="shared" si="17"/>
        <v>108</v>
      </c>
      <c r="AT63" s="204"/>
      <c r="AU63" s="17"/>
      <c r="AV63" s="18"/>
      <c r="AW63" s="18">
        <v>5</v>
      </c>
      <c r="AX63" s="18"/>
      <c r="AY63" s="18"/>
      <c r="AZ63" s="18"/>
      <c r="BA63" s="18"/>
      <c r="BB63" s="19"/>
      <c r="BC63" s="17"/>
      <c r="BD63" s="18"/>
      <c r="BE63" s="18">
        <v>6</v>
      </c>
      <c r="BF63" s="18"/>
      <c r="BG63" s="18"/>
      <c r="BH63" s="18"/>
      <c r="BI63" s="18"/>
      <c r="BJ63" s="19"/>
      <c r="BK63" s="135">
        <f t="shared" si="18"/>
        <v>6</v>
      </c>
      <c r="BL63" s="134"/>
      <c r="BM63" s="66">
        <f t="shared" si="9"/>
        <v>6</v>
      </c>
      <c r="BN63" s="66">
        <f t="shared" si="10"/>
        <v>1</v>
      </c>
      <c r="BO63" s="66" t="str">
        <f t="shared" si="11"/>
        <v>to'g'ri</v>
      </c>
      <c r="BP63" s="66"/>
      <c r="BQ63" s="66">
        <f t="shared" si="12"/>
        <v>5</v>
      </c>
      <c r="BR63" s="66">
        <f t="shared" si="13"/>
        <v>75</v>
      </c>
      <c r="BS63" s="66">
        <f t="shared" si="14"/>
        <v>-3</v>
      </c>
      <c r="BT63" s="66" t="str">
        <f t="shared" si="15"/>
        <v>xato</v>
      </c>
      <c r="BU63" s="66"/>
      <c r="BV63" s="66"/>
      <c r="BW63" s="66"/>
      <c r="BX63" s="66"/>
      <c r="BY63" s="66"/>
      <c r="BZ63" s="66"/>
      <c r="CA63" s="66"/>
      <c r="CB63" s="66"/>
      <c r="CC63" s="66"/>
      <c r="CD63" s="66"/>
      <c r="CE63" s="66"/>
    </row>
    <row r="64" spans="1:83" ht="16.5" thickBot="1">
      <c r="A64" s="257" t="s">
        <v>40</v>
      </c>
      <c r="B64" s="195"/>
      <c r="C64" s="258" t="s">
        <v>70</v>
      </c>
      <c r="D64" s="218"/>
      <c r="E64" s="190"/>
      <c r="F64" s="224" t="s">
        <v>120</v>
      </c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5"/>
      <c r="AC64" s="259">
        <f t="shared" si="16"/>
        <v>120</v>
      </c>
      <c r="AD64" s="260"/>
      <c r="AE64" s="171"/>
      <c r="AF64" s="196"/>
      <c r="AG64" s="184">
        <v>48</v>
      </c>
      <c r="AH64" s="196"/>
      <c r="AI64" s="184">
        <v>24</v>
      </c>
      <c r="AJ64" s="196"/>
      <c r="AK64" s="184">
        <v>12</v>
      </c>
      <c r="AL64" s="196"/>
      <c r="AM64" s="184">
        <v>12</v>
      </c>
      <c r="AN64" s="196"/>
      <c r="AO64" s="184"/>
      <c r="AP64" s="196"/>
      <c r="AQ64" s="184"/>
      <c r="AR64" s="190"/>
      <c r="AS64" s="252">
        <f t="shared" si="17"/>
        <v>72</v>
      </c>
      <c r="AT64" s="204"/>
      <c r="AU64" s="70"/>
      <c r="AV64" s="68"/>
      <c r="AW64" s="68"/>
      <c r="AX64" s="68"/>
      <c r="AY64" s="18"/>
      <c r="AZ64" s="68"/>
      <c r="BA64" s="68">
        <v>3</v>
      </c>
      <c r="BB64" s="69"/>
      <c r="BC64" s="70"/>
      <c r="BD64" s="68"/>
      <c r="BE64" s="68"/>
      <c r="BF64" s="68"/>
      <c r="BG64" s="18"/>
      <c r="BH64" s="68"/>
      <c r="BI64" s="68">
        <v>4</v>
      </c>
      <c r="BJ64" s="69"/>
      <c r="BK64" s="135">
        <f t="shared" si="18"/>
        <v>4</v>
      </c>
      <c r="BL64" s="134"/>
      <c r="BM64" s="74">
        <f t="shared" si="9"/>
        <v>4</v>
      </c>
      <c r="BN64" s="74">
        <f t="shared" si="10"/>
        <v>1</v>
      </c>
      <c r="BO64" s="74" t="str">
        <f t="shared" si="11"/>
        <v>to'g'ri</v>
      </c>
      <c r="BP64" s="74"/>
      <c r="BQ64" s="74">
        <f t="shared" si="12"/>
        <v>3</v>
      </c>
      <c r="BR64" s="74">
        <f t="shared" si="13"/>
        <v>45</v>
      </c>
      <c r="BS64" s="74">
        <f t="shared" si="14"/>
        <v>3</v>
      </c>
      <c r="BT64" s="74" t="str">
        <f t="shared" si="15"/>
        <v>xato</v>
      </c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</row>
    <row r="65" spans="1:83" ht="16.5" thickBot="1">
      <c r="A65" s="141" t="s">
        <v>41</v>
      </c>
      <c r="B65" s="132"/>
      <c r="C65" s="158"/>
      <c r="D65" s="253"/>
      <c r="E65" s="132"/>
      <c r="F65" s="254" t="s">
        <v>193</v>
      </c>
      <c r="G65" s="253"/>
      <c r="H65" s="253"/>
      <c r="I65" s="253"/>
      <c r="J65" s="253"/>
      <c r="K65" s="253"/>
      <c r="L65" s="253"/>
      <c r="M65" s="253"/>
      <c r="N65" s="253"/>
      <c r="O65" s="253"/>
      <c r="P65" s="253"/>
      <c r="Q65" s="253"/>
      <c r="R65" s="253"/>
      <c r="S65" s="253"/>
      <c r="T65" s="253"/>
      <c r="U65" s="253"/>
      <c r="V65" s="253"/>
      <c r="W65" s="253"/>
      <c r="X65" s="253"/>
      <c r="Y65" s="253"/>
      <c r="Z65" s="253"/>
      <c r="AA65" s="253"/>
      <c r="AB65" s="132"/>
      <c r="AC65" s="141">
        <f>SUM(AC66:AD85)</f>
        <v>1770</v>
      </c>
      <c r="AD65" s="132"/>
      <c r="AE65" s="255">
        <v>24.5</v>
      </c>
      <c r="AF65" s="256"/>
      <c r="AG65" s="141">
        <f>SUM(AG66:AH85)</f>
        <v>708</v>
      </c>
      <c r="AH65" s="132"/>
      <c r="AI65" s="141">
        <f t="shared" ref="AI65" si="21">SUM(AI66:AJ85)</f>
        <v>312</v>
      </c>
      <c r="AJ65" s="132"/>
      <c r="AK65" s="141">
        <f t="shared" ref="AK65" si="22">SUM(AK66:AL85)</f>
        <v>261</v>
      </c>
      <c r="AL65" s="132"/>
      <c r="AM65" s="141">
        <f t="shared" ref="AM65" si="23">SUM(AM66:AN85)</f>
        <v>111</v>
      </c>
      <c r="AN65" s="132"/>
      <c r="AO65" s="141">
        <f t="shared" ref="AO65" si="24">SUM(AO66:AP85)</f>
        <v>24</v>
      </c>
      <c r="AP65" s="132"/>
      <c r="AQ65" s="141" t="s">
        <v>217</v>
      </c>
      <c r="AR65" s="132"/>
      <c r="AS65" s="141">
        <f t="shared" ref="AS65" si="25">SUM(AS66:AT85)</f>
        <v>1062</v>
      </c>
      <c r="AT65" s="132"/>
      <c r="AU65" s="64"/>
      <c r="AV65" s="78"/>
      <c r="AW65" s="78"/>
      <c r="AX65" s="78">
        <f t="shared" ref="AX65:BI65" si="26">SUM(AX66:AX85)</f>
        <v>16</v>
      </c>
      <c r="AY65" s="78">
        <f t="shared" si="26"/>
        <v>12</v>
      </c>
      <c r="AZ65" s="78">
        <f t="shared" si="26"/>
        <v>10</v>
      </c>
      <c r="BA65" s="78">
        <f t="shared" si="26"/>
        <v>9</v>
      </c>
      <c r="BB65" s="78"/>
      <c r="BC65" s="64"/>
      <c r="BD65" s="78"/>
      <c r="BE65" s="78"/>
      <c r="BF65" s="78">
        <f t="shared" si="26"/>
        <v>19</v>
      </c>
      <c r="BG65" s="78">
        <f t="shared" si="26"/>
        <v>16</v>
      </c>
      <c r="BH65" s="78">
        <f t="shared" si="26"/>
        <v>13</v>
      </c>
      <c r="BI65" s="78">
        <f t="shared" si="26"/>
        <v>11</v>
      </c>
      <c r="BJ65" s="78"/>
      <c r="BK65" s="141">
        <f t="shared" si="6"/>
        <v>59</v>
      </c>
      <c r="BL65" s="132"/>
      <c r="BM65" s="74">
        <f t="shared" si="9"/>
        <v>59</v>
      </c>
      <c r="BN65" s="74">
        <f>IF(BK65=BM65,1,0)</f>
        <v>1</v>
      </c>
      <c r="BO65" s="74" t="str">
        <f>IF(BN65=1,"to'g'ri","xato")</f>
        <v>to'g'ri</v>
      </c>
      <c r="BP65" s="74">
        <v>150</v>
      </c>
      <c r="BQ65" s="74">
        <f t="shared" si="12"/>
        <v>47</v>
      </c>
      <c r="BR65" s="74">
        <f>+BQ65*15</f>
        <v>705</v>
      </c>
      <c r="BS65" s="74">
        <f t="shared" si="14"/>
        <v>3</v>
      </c>
      <c r="BT65" s="74" t="str">
        <f>IF(BS65=0,"to'g'ri","xato")</f>
        <v>xato</v>
      </c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</row>
    <row r="66" spans="1:83" ht="15.75">
      <c r="A66" s="233" t="s">
        <v>42</v>
      </c>
      <c r="B66" s="172"/>
      <c r="C66" s="150" t="s">
        <v>71</v>
      </c>
      <c r="D66" s="249"/>
      <c r="E66" s="192"/>
      <c r="F66" s="250" t="s">
        <v>121</v>
      </c>
      <c r="G66" s="249"/>
      <c r="H66" s="249"/>
      <c r="I66" s="249"/>
      <c r="J66" s="249"/>
      <c r="K66" s="249"/>
      <c r="L66" s="249"/>
      <c r="M66" s="249"/>
      <c r="N66" s="249"/>
      <c r="O66" s="249"/>
      <c r="P66" s="249"/>
      <c r="Q66" s="249"/>
      <c r="R66" s="249"/>
      <c r="S66" s="249"/>
      <c r="T66" s="249"/>
      <c r="U66" s="249"/>
      <c r="V66" s="249"/>
      <c r="W66" s="249"/>
      <c r="X66" s="249"/>
      <c r="Y66" s="249"/>
      <c r="Z66" s="249"/>
      <c r="AA66" s="249"/>
      <c r="AB66" s="192"/>
      <c r="AC66" s="183">
        <f t="shared" ref="AC66" si="27">SUM(BC66:BJ67)*30</f>
        <v>120</v>
      </c>
      <c r="AD66" s="172"/>
      <c r="AE66" s="251"/>
      <c r="AF66" s="248"/>
      <c r="AG66" s="184">
        <f t="shared" ref="AG66" si="28">SUM(AI66:AP66)</f>
        <v>48</v>
      </c>
      <c r="AH66" s="185"/>
      <c r="AI66" s="247">
        <v>24</v>
      </c>
      <c r="AJ66" s="248"/>
      <c r="AK66" s="247"/>
      <c r="AL66" s="248"/>
      <c r="AM66" s="247"/>
      <c r="AN66" s="248"/>
      <c r="AO66" s="247">
        <v>24</v>
      </c>
      <c r="AP66" s="248"/>
      <c r="AQ66" s="247"/>
      <c r="AR66" s="248"/>
      <c r="AS66" s="171">
        <f>AC66-AG66</f>
        <v>72</v>
      </c>
      <c r="AT66" s="172"/>
      <c r="AU66" s="246"/>
      <c r="AV66" s="245"/>
      <c r="AW66" s="245"/>
      <c r="AX66" s="245"/>
      <c r="AY66" s="245"/>
      <c r="AZ66" s="245">
        <v>3</v>
      </c>
      <c r="BA66" s="245"/>
      <c r="BB66" s="244"/>
      <c r="BC66" s="246"/>
      <c r="BD66" s="245"/>
      <c r="BE66" s="245"/>
      <c r="BF66" s="245"/>
      <c r="BG66" s="245"/>
      <c r="BH66" s="245">
        <v>4</v>
      </c>
      <c r="BI66" s="245"/>
      <c r="BJ66" s="244"/>
      <c r="BK66" s="164">
        <f t="shared" si="6"/>
        <v>4</v>
      </c>
      <c r="BL66" s="165"/>
      <c r="BM66" s="207">
        <f t="shared" si="9"/>
        <v>4</v>
      </c>
      <c r="BN66" s="207">
        <f>IF(BK66=BM66,1,0)</f>
        <v>1</v>
      </c>
      <c r="BO66" s="207" t="str">
        <f>IF(BN66=1,"to'g'ri","xato")</f>
        <v>to'g'ri</v>
      </c>
      <c r="BP66" s="66"/>
      <c r="BQ66" s="207">
        <f t="shared" si="12"/>
        <v>3</v>
      </c>
      <c r="BR66" s="207">
        <f>+BQ66*15</f>
        <v>45</v>
      </c>
      <c r="BS66" s="207">
        <f t="shared" si="14"/>
        <v>3</v>
      </c>
      <c r="BT66" s="207" t="str">
        <f>IF(BS66=0,"to'g'ri","xato")</f>
        <v>xato</v>
      </c>
      <c r="BU66" s="66"/>
      <c r="BV66" s="66"/>
      <c r="BW66" s="66"/>
      <c r="BX66" s="66"/>
      <c r="BY66" s="66"/>
      <c r="BZ66" s="66"/>
      <c r="CA66" s="66"/>
      <c r="CB66" s="66"/>
      <c r="CC66" s="66"/>
      <c r="CD66" s="66"/>
      <c r="CE66" s="66"/>
    </row>
    <row r="67" spans="1:83" ht="15.75">
      <c r="A67" s="166"/>
      <c r="B67" s="134"/>
      <c r="C67" s="202" t="s">
        <v>93</v>
      </c>
      <c r="D67" s="194"/>
      <c r="E67" s="195"/>
      <c r="F67" s="224" t="s">
        <v>122</v>
      </c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5"/>
      <c r="AC67" s="166"/>
      <c r="AD67" s="134"/>
      <c r="AE67" s="151"/>
      <c r="AF67" s="223"/>
      <c r="AG67" s="186"/>
      <c r="AH67" s="187"/>
      <c r="AI67" s="222"/>
      <c r="AJ67" s="223"/>
      <c r="AK67" s="222"/>
      <c r="AL67" s="223"/>
      <c r="AM67" s="222"/>
      <c r="AN67" s="223"/>
      <c r="AO67" s="222"/>
      <c r="AP67" s="223"/>
      <c r="AQ67" s="222"/>
      <c r="AR67" s="223"/>
      <c r="AS67" s="166"/>
      <c r="AT67" s="134"/>
      <c r="AU67" s="221"/>
      <c r="AV67" s="219"/>
      <c r="AW67" s="219"/>
      <c r="AX67" s="219"/>
      <c r="AY67" s="219"/>
      <c r="AZ67" s="219"/>
      <c r="BA67" s="219"/>
      <c r="BB67" s="220"/>
      <c r="BC67" s="221"/>
      <c r="BD67" s="219"/>
      <c r="BE67" s="219"/>
      <c r="BF67" s="219"/>
      <c r="BG67" s="219"/>
      <c r="BH67" s="219"/>
      <c r="BI67" s="219"/>
      <c r="BJ67" s="220"/>
      <c r="BK67" s="166"/>
      <c r="BL67" s="134"/>
      <c r="BM67" s="111"/>
      <c r="BN67" s="111"/>
      <c r="BO67" s="111"/>
      <c r="BP67" s="74"/>
      <c r="BQ67" s="111"/>
      <c r="BR67" s="111"/>
      <c r="BS67" s="111"/>
      <c r="BT67" s="111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</row>
    <row r="68" spans="1:83" ht="15.75">
      <c r="A68" s="233" t="s">
        <v>43</v>
      </c>
      <c r="B68" s="172"/>
      <c r="C68" s="202" t="s">
        <v>72</v>
      </c>
      <c r="D68" s="203"/>
      <c r="E68" s="204"/>
      <c r="F68" s="224" t="s">
        <v>123</v>
      </c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4"/>
      <c r="AC68" s="183">
        <f t="shared" ref="AC68" si="29">SUM(BC68:BJ69)*30</f>
        <v>300</v>
      </c>
      <c r="AD68" s="172"/>
      <c r="AE68" s="167"/>
      <c r="AF68" s="168"/>
      <c r="AG68" s="184">
        <f t="shared" ref="AG68" si="30">SUM(AI68:AP68)</f>
        <v>120</v>
      </c>
      <c r="AH68" s="185"/>
      <c r="AI68" s="184">
        <v>60</v>
      </c>
      <c r="AJ68" s="168"/>
      <c r="AK68" s="184">
        <v>36</v>
      </c>
      <c r="AL68" s="168"/>
      <c r="AM68" s="184">
        <v>24</v>
      </c>
      <c r="AN68" s="168"/>
      <c r="AO68" s="184"/>
      <c r="AP68" s="168"/>
      <c r="AQ68" s="184" t="s">
        <v>218</v>
      </c>
      <c r="AR68" s="168"/>
      <c r="AS68" s="171">
        <f t="shared" ref="AS68" si="31">AC68-AG68</f>
        <v>180</v>
      </c>
      <c r="AT68" s="172"/>
      <c r="AU68" s="198"/>
      <c r="AV68" s="162"/>
      <c r="AW68" s="162"/>
      <c r="AX68" s="162">
        <v>4</v>
      </c>
      <c r="AY68" s="162">
        <v>4</v>
      </c>
      <c r="AZ68" s="162"/>
      <c r="BA68" s="162"/>
      <c r="BB68" s="200"/>
      <c r="BC68" s="198"/>
      <c r="BD68" s="162"/>
      <c r="BE68" s="162"/>
      <c r="BF68" s="162">
        <v>4</v>
      </c>
      <c r="BG68" s="162">
        <v>6</v>
      </c>
      <c r="BH68" s="162"/>
      <c r="BI68" s="162"/>
      <c r="BJ68" s="200"/>
      <c r="BK68" s="164">
        <f t="shared" ref="BK68" si="32">SUM(BC68:BJ68)</f>
        <v>10</v>
      </c>
      <c r="BL68" s="165"/>
      <c r="BM68" s="207">
        <f>+AC68/30</f>
        <v>10</v>
      </c>
      <c r="BN68" s="207">
        <f>IF(BK68=BM68,1,0)</f>
        <v>1</v>
      </c>
      <c r="BO68" s="207" t="str">
        <f>IF(BN68=1,"to'g'ri","xato")</f>
        <v>to'g'ri</v>
      </c>
      <c r="BP68" s="66"/>
      <c r="BQ68" s="207">
        <f>SUM(AU68:BB68)</f>
        <v>8</v>
      </c>
      <c r="BR68" s="207">
        <f>+BQ68*15</f>
        <v>120</v>
      </c>
      <c r="BS68" s="207">
        <f>+AG68-BR68</f>
        <v>0</v>
      </c>
      <c r="BT68" s="207" t="str">
        <f>IF(BS68=0,"to'g'ri","xato")</f>
        <v>to'g'ri</v>
      </c>
      <c r="BU68" s="66"/>
      <c r="BV68" s="66"/>
      <c r="BW68" s="66"/>
      <c r="BX68" s="66"/>
      <c r="BY68" s="66"/>
      <c r="BZ68" s="66"/>
      <c r="CA68" s="66"/>
      <c r="CB68" s="66"/>
      <c r="CC68" s="66"/>
      <c r="CD68" s="66"/>
      <c r="CE68" s="66"/>
    </row>
    <row r="69" spans="1:83" ht="15.75">
      <c r="A69" s="166"/>
      <c r="B69" s="134"/>
      <c r="C69" s="202" t="s">
        <v>73</v>
      </c>
      <c r="D69" s="194"/>
      <c r="E69" s="195"/>
      <c r="F69" s="224" t="s">
        <v>124</v>
      </c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5"/>
      <c r="AC69" s="166"/>
      <c r="AD69" s="134"/>
      <c r="AE69" s="151"/>
      <c r="AF69" s="223"/>
      <c r="AG69" s="186"/>
      <c r="AH69" s="187"/>
      <c r="AI69" s="222"/>
      <c r="AJ69" s="223"/>
      <c r="AK69" s="222"/>
      <c r="AL69" s="223"/>
      <c r="AM69" s="222"/>
      <c r="AN69" s="223"/>
      <c r="AO69" s="222"/>
      <c r="AP69" s="223"/>
      <c r="AQ69" s="222"/>
      <c r="AR69" s="223"/>
      <c r="AS69" s="166"/>
      <c r="AT69" s="134"/>
      <c r="AU69" s="221"/>
      <c r="AV69" s="219"/>
      <c r="AW69" s="219"/>
      <c r="AX69" s="219"/>
      <c r="AY69" s="219"/>
      <c r="AZ69" s="219"/>
      <c r="BA69" s="219"/>
      <c r="BB69" s="220"/>
      <c r="BC69" s="221"/>
      <c r="BD69" s="219"/>
      <c r="BE69" s="219"/>
      <c r="BF69" s="219"/>
      <c r="BG69" s="219"/>
      <c r="BH69" s="219"/>
      <c r="BI69" s="219"/>
      <c r="BJ69" s="220"/>
      <c r="BK69" s="166"/>
      <c r="BL69" s="134"/>
      <c r="BM69" s="111"/>
      <c r="BN69" s="111"/>
      <c r="BO69" s="111"/>
      <c r="BP69" s="74"/>
      <c r="BQ69" s="111"/>
      <c r="BR69" s="111"/>
      <c r="BS69" s="111"/>
      <c r="BT69" s="111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</row>
    <row r="70" spans="1:83" ht="15.75">
      <c r="A70" s="233" t="s">
        <v>44</v>
      </c>
      <c r="B70" s="172"/>
      <c r="C70" s="202" t="s">
        <v>74</v>
      </c>
      <c r="D70" s="203"/>
      <c r="E70" s="204"/>
      <c r="F70" s="224" t="s">
        <v>125</v>
      </c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4"/>
      <c r="AC70" s="183">
        <f t="shared" ref="AC70" si="33">SUM(BC70:BJ71)*30</f>
        <v>180</v>
      </c>
      <c r="AD70" s="172"/>
      <c r="AE70" s="167"/>
      <c r="AF70" s="168"/>
      <c r="AG70" s="184">
        <f t="shared" ref="AG70" si="34">SUM(AI70:AP70)</f>
        <v>72</v>
      </c>
      <c r="AH70" s="185"/>
      <c r="AI70" s="184">
        <v>24</v>
      </c>
      <c r="AJ70" s="168"/>
      <c r="AK70" s="184">
        <v>24</v>
      </c>
      <c r="AL70" s="168"/>
      <c r="AM70" s="184">
        <v>24</v>
      </c>
      <c r="AN70" s="168"/>
      <c r="AO70" s="184"/>
      <c r="AP70" s="168"/>
      <c r="AQ70" s="184"/>
      <c r="AR70" s="168"/>
      <c r="AS70" s="171">
        <f t="shared" ref="AS70" si="35">AC70-AG70</f>
        <v>108</v>
      </c>
      <c r="AT70" s="172"/>
      <c r="AU70" s="198"/>
      <c r="AV70" s="162"/>
      <c r="AW70" s="162"/>
      <c r="AX70" s="162"/>
      <c r="AY70" s="162"/>
      <c r="AZ70" s="162"/>
      <c r="BA70" s="162">
        <v>5</v>
      </c>
      <c r="BB70" s="200"/>
      <c r="BC70" s="198"/>
      <c r="BD70" s="162"/>
      <c r="BE70" s="162"/>
      <c r="BF70" s="162"/>
      <c r="BG70" s="162"/>
      <c r="BH70" s="162"/>
      <c r="BI70" s="162">
        <v>6</v>
      </c>
      <c r="BJ70" s="200"/>
      <c r="BK70" s="164">
        <f t="shared" ref="BK70" si="36">SUM(BC70:BJ70)</f>
        <v>6</v>
      </c>
      <c r="BL70" s="165"/>
      <c r="BM70" s="207">
        <f>+AC70/30</f>
        <v>6</v>
      </c>
      <c r="BN70" s="207">
        <f>IF(BK70=BM70,1,0)</f>
        <v>1</v>
      </c>
      <c r="BO70" s="207" t="str">
        <f>IF(BN70=1,"to'g'ri","xato")</f>
        <v>to'g'ri</v>
      </c>
      <c r="BP70" s="66"/>
      <c r="BQ70" s="207">
        <f>SUM(AU70:BB70)</f>
        <v>5</v>
      </c>
      <c r="BR70" s="207">
        <f>+BQ70*15</f>
        <v>75</v>
      </c>
      <c r="BS70" s="207">
        <f>+AG70-BR70</f>
        <v>-3</v>
      </c>
      <c r="BT70" s="207" t="str">
        <f>IF(BS70=0,"to'g'ri","xato")</f>
        <v>xato</v>
      </c>
      <c r="BU70" s="66"/>
      <c r="BV70" s="66"/>
      <c r="BW70" s="66"/>
      <c r="BX70" s="66"/>
      <c r="BY70" s="66"/>
      <c r="BZ70" s="66"/>
      <c r="CA70" s="66"/>
      <c r="CB70" s="66"/>
      <c r="CC70" s="66"/>
      <c r="CD70" s="66"/>
      <c r="CE70" s="66"/>
    </row>
    <row r="71" spans="1:83" ht="15.75">
      <c r="A71" s="166"/>
      <c r="B71" s="134"/>
      <c r="C71" s="202" t="s">
        <v>75</v>
      </c>
      <c r="D71" s="194"/>
      <c r="E71" s="195"/>
      <c r="F71" s="224" t="s">
        <v>126</v>
      </c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5"/>
      <c r="AC71" s="166"/>
      <c r="AD71" s="134"/>
      <c r="AE71" s="151"/>
      <c r="AF71" s="223"/>
      <c r="AG71" s="186"/>
      <c r="AH71" s="187"/>
      <c r="AI71" s="222"/>
      <c r="AJ71" s="223"/>
      <c r="AK71" s="222"/>
      <c r="AL71" s="223"/>
      <c r="AM71" s="222"/>
      <c r="AN71" s="223"/>
      <c r="AO71" s="222"/>
      <c r="AP71" s="223"/>
      <c r="AQ71" s="222"/>
      <c r="AR71" s="223"/>
      <c r="AS71" s="166"/>
      <c r="AT71" s="134"/>
      <c r="AU71" s="221"/>
      <c r="AV71" s="219"/>
      <c r="AW71" s="219"/>
      <c r="AX71" s="219"/>
      <c r="AY71" s="219"/>
      <c r="AZ71" s="219"/>
      <c r="BA71" s="219"/>
      <c r="BB71" s="220"/>
      <c r="BC71" s="221"/>
      <c r="BD71" s="219"/>
      <c r="BE71" s="219"/>
      <c r="BF71" s="219"/>
      <c r="BG71" s="219"/>
      <c r="BH71" s="219"/>
      <c r="BI71" s="219"/>
      <c r="BJ71" s="220"/>
      <c r="BK71" s="166"/>
      <c r="BL71" s="134"/>
      <c r="BM71" s="111"/>
      <c r="BN71" s="111"/>
      <c r="BO71" s="111"/>
      <c r="BP71" s="74"/>
      <c r="BQ71" s="111"/>
      <c r="BR71" s="111"/>
      <c r="BS71" s="111"/>
      <c r="BT71" s="111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</row>
    <row r="72" spans="1:83" ht="15.75">
      <c r="A72" s="233" t="s">
        <v>45</v>
      </c>
      <c r="B72" s="172"/>
      <c r="C72" s="202" t="s">
        <v>76</v>
      </c>
      <c r="D72" s="203"/>
      <c r="E72" s="204"/>
      <c r="F72" s="224" t="s">
        <v>127</v>
      </c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4"/>
      <c r="AC72" s="183">
        <f>SUM(BC72:BJ73)*30</f>
        <v>180</v>
      </c>
      <c r="AD72" s="172"/>
      <c r="AE72" s="167"/>
      <c r="AF72" s="168"/>
      <c r="AG72" s="184">
        <f t="shared" ref="AG72" si="37">SUM(AI72:AP72)</f>
        <v>72</v>
      </c>
      <c r="AH72" s="185"/>
      <c r="AI72" s="184">
        <v>24</v>
      </c>
      <c r="AJ72" s="168"/>
      <c r="AK72" s="184">
        <v>24</v>
      </c>
      <c r="AL72" s="168"/>
      <c r="AM72" s="184">
        <v>24</v>
      </c>
      <c r="AN72" s="168"/>
      <c r="AO72" s="184"/>
      <c r="AP72" s="168"/>
      <c r="AQ72" s="184"/>
      <c r="AR72" s="168"/>
      <c r="AS72" s="171">
        <f t="shared" ref="AS72" si="38">AC72-AG72</f>
        <v>108</v>
      </c>
      <c r="AT72" s="172"/>
      <c r="AU72" s="198"/>
      <c r="AV72" s="162"/>
      <c r="AW72" s="162"/>
      <c r="AX72" s="162">
        <v>5</v>
      </c>
      <c r="AY72" s="162"/>
      <c r="AZ72" s="162"/>
      <c r="BA72" s="162"/>
      <c r="BB72" s="200"/>
      <c r="BC72" s="209"/>
      <c r="BD72" s="162"/>
      <c r="BE72" s="162"/>
      <c r="BF72" s="162">
        <v>6</v>
      </c>
      <c r="BG72" s="162"/>
      <c r="BH72" s="162"/>
      <c r="BI72" s="162"/>
      <c r="BJ72" s="200"/>
      <c r="BK72" s="164">
        <f t="shared" ref="BK72" si="39">SUM(BC72:BJ72)</f>
        <v>6</v>
      </c>
      <c r="BL72" s="165"/>
      <c r="BM72" s="207">
        <f>+AC72/30</f>
        <v>6</v>
      </c>
      <c r="BN72" s="207">
        <f>IF(BK72=BM72,1,0)</f>
        <v>1</v>
      </c>
      <c r="BO72" s="207" t="str">
        <f>IF(BN72=1,"to'g'ri","xato")</f>
        <v>to'g'ri</v>
      </c>
      <c r="BP72" s="66"/>
      <c r="BQ72" s="207">
        <f>SUM(AU72:BB72)</f>
        <v>5</v>
      </c>
      <c r="BR72" s="207">
        <f>+BQ72*15</f>
        <v>75</v>
      </c>
      <c r="BS72" s="207">
        <f>+AG72-BR72</f>
        <v>-3</v>
      </c>
      <c r="BT72" s="207" t="str">
        <f>IF(BS72=0,"to'g'ri","xato")</f>
        <v>xato</v>
      </c>
      <c r="BU72" s="66"/>
      <c r="BV72" s="66"/>
      <c r="BW72" s="66"/>
      <c r="BX72" s="66"/>
      <c r="BY72" s="66"/>
      <c r="BZ72" s="66"/>
      <c r="CA72" s="66"/>
      <c r="CB72" s="66"/>
      <c r="CC72" s="66"/>
      <c r="CD72" s="66"/>
      <c r="CE72" s="66"/>
    </row>
    <row r="73" spans="1:83" ht="15.75">
      <c r="A73" s="166"/>
      <c r="B73" s="134"/>
      <c r="C73" s="202" t="s">
        <v>77</v>
      </c>
      <c r="D73" s="194"/>
      <c r="E73" s="195"/>
      <c r="F73" s="224" t="s">
        <v>128</v>
      </c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5"/>
      <c r="AC73" s="166"/>
      <c r="AD73" s="134"/>
      <c r="AE73" s="151"/>
      <c r="AF73" s="223"/>
      <c r="AG73" s="186"/>
      <c r="AH73" s="187"/>
      <c r="AI73" s="222"/>
      <c r="AJ73" s="223"/>
      <c r="AK73" s="222"/>
      <c r="AL73" s="223"/>
      <c r="AM73" s="222"/>
      <c r="AN73" s="223"/>
      <c r="AO73" s="222"/>
      <c r="AP73" s="223"/>
      <c r="AQ73" s="222"/>
      <c r="AR73" s="223"/>
      <c r="AS73" s="166"/>
      <c r="AT73" s="134"/>
      <c r="AU73" s="221"/>
      <c r="AV73" s="219"/>
      <c r="AW73" s="219"/>
      <c r="AX73" s="219"/>
      <c r="AY73" s="219"/>
      <c r="AZ73" s="219"/>
      <c r="BA73" s="219"/>
      <c r="BB73" s="220"/>
      <c r="BC73" s="221"/>
      <c r="BD73" s="219"/>
      <c r="BE73" s="219"/>
      <c r="BF73" s="219"/>
      <c r="BG73" s="219"/>
      <c r="BH73" s="219"/>
      <c r="BI73" s="219"/>
      <c r="BJ73" s="220"/>
      <c r="BK73" s="166"/>
      <c r="BL73" s="134"/>
      <c r="BM73" s="111"/>
      <c r="BN73" s="111"/>
      <c r="BO73" s="111"/>
      <c r="BP73" s="74"/>
      <c r="BQ73" s="111"/>
      <c r="BR73" s="111"/>
      <c r="BS73" s="111"/>
      <c r="BT73" s="111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</row>
    <row r="74" spans="1:83" ht="15.75">
      <c r="A74" s="233" t="s">
        <v>46</v>
      </c>
      <c r="B74" s="172"/>
      <c r="C74" s="213" t="s">
        <v>96</v>
      </c>
      <c r="D74" s="203"/>
      <c r="E74" s="204"/>
      <c r="F74" s="193" t="s">
        <v>129</v>
      </c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A74" s="203"/>
      <c r="AB74" s="204"/>
      <c r="AC74" s="183">
        <f t="shared" ref="AC74" si="40">SUM(BC74:BJ75)*30</f>
        <v>120</v>
      </c>
      <c r="AD74" s="172"/>
      <c r="AE74" s="167"/>
      <c r="AF74" s="168"/>
      <c r="AG74" s="184">
        <f t="shared" ref="AG74" si="41">SUM(AI74:AP74)</f>
        <v>48</v>
      </c>
      <c r="AH74" s="185"/>
      <c r="AI74" s="184">
        <v>24</v>
      </c>
      <c r="AJ74" s="168"/>
      <c r="AK74" s="184">
        <v>24</v>
      </c>
      <c r="AL74" s="168"/>
      <c r="AM74" s="184"/>
      <c r="AN74" s="168"/>
      <c r="AO74" s="184"/>
      <c r="AP74" s="168"/>
      <c r="AQ74" s="184"/>
      <c r="AR74" s="168"/>
      <c r="AS74" s="171">
        <f t="shared" ref="AS74" si="42">AC74-AG74</f>
        <v>72</v>
      </c>
      <c r="AT74" s="172"/>
      <c r="AU74" s="198"/>
      <c r="AV74" s="162"/>
      <c r="AW74" s="162"/>
      <c r="AX74" s="162">
        <v>3</v>
      </c>
      <c r="AY74" s="162"/>
      <c r="AZ74" s="162"/>
      <c r="BA74" s="162"/>
      <c r="BB74" s="200"/>
      <c r="BC74" s="209"/>
      <c r="BD74" s="162"/>
      <c r="BE74" s="162"/>
      <c r="BF74" s="162">
        <v>4</v>
      </c>
      <c r="BG74" s="162"/>
      <c r="BH74" s="162"/>
      <c r="BI74" s="162"/>
      <c r="BJ74" s="200"/>
      <c r="BK74" s="164">
        <f t="shared" ref="BK74" si="43">SUM(BC74:BJ74)</f>
        <v>4</v>
      </c>
      <c r="BL74" s="165"/>
      <c r="BM74" s="207">
        <f>+AC74/30</f>
        <v>4</v>
      </c>
      <c r="BN74" s="207">
        <f>IF(BK74=BM74,1,0)</f>
        <v>1</v>
      </c>
      <c r="BO74" s="207" t="str">
        <f>IF(BN74=1,"to'g'ri","xato")</f>
        <v>to'g'ri</v>
      </c>
      <c r="BP74" s="66"/>
      <c r="BQ74" s="207">
        <f>SUM(AU74:BB74)</f>
        <v>3</v>
      </c>
      <c r="BR74" s="207">
        <f>+BQ74*15</f>
        <v>45</v>
      </c>
      <c r="BS74" s="207">
        <f>+AG74-BR74</f>
        <v>3</v>
      </c>
      <c r="BT74" s="207" t="str">
        <f>IF(BS74=0,"to'g'ri","xato")</f>
        <v>xato</v>
      </c>
      <c r="BU74" s="66"/>
      <c r="BV74" s="66"/>
      <c r="BW74" s="66"/>
      <c r="BX74" s="66"/>
      <c r="BY74" s="66"/>
      <c r="BZ74" s="66"/>
      <c r="CA74" s="66"/>
      <c r="CB74" s="66"/>
      <c r="CC74" s="66"/>
      <c r="CD74" s="66"/>
      <c r="CE74" s="66"/>
    </row>
    <row r="75" spans="1:83" ht="15.75">
      <c r="A75" s="166"/>
      <c r="B75" s="134"/>
      <c r="C75" s="213" t="s">
        <v>97</v>
      </c>
      <c r="D75" s="242"/>
      <c r="E75" s="243"/>
      <c r="F75" s="193" t="s">
        <v>130</v>
      </c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5"/>
      <c r="AC75" s="166"/>
      <c r="AD75" s="134"/>
      <c r="AE75" s="151"/>
      <c r="AF75" s="223"/>
      <c r="AG75" s="186"/>
      <c r="AH75" s="187"/>
      <c r="AI75" s="222"/>
      <c r="AJ75" s="223"/>
      <c r="AK75" s="222"/>
      <c r="AL75" s="223"/>
      <c r="AM75" s="222"/>
      <c r="AN75" s="223"/>
      <c r="AO75" s="222"/>
      <c r="AP75" s="223"/>
      <c r="AQ75" s="222"/>
      <c r="AR75" s="223"/>
      <c r="AS75" s="166"/>
      <c r="AT75" s="134"/>
      <c r="AU75" s="221"/>
      <c r="AV75" s="219"/>
      <c r="AW75" s="219"/>
      <c r="AX75" s="219"/>
      <c r="AY75" s="219"/>
      <c r="AZ75" s="219"/>
      <c r="BA75" s="219"/>
      <c r="BB75" s="220"/>
      <c r="BC75" s="221"/>
      <c r="BD75" s="219"/>
      <c r="BE75" s="219"/>
      <c r="BF75" s="219"/>
      <c r="BG75" s="219"/>
      <c r="BH75" s="219"/>
      <c r="BI75" s="219"/>
      <c r="BJ75" s="220"/>
      <c r="BK75" s="166"/>
      <c r="BL75" s="134"/>
      <c r="BM75" s="111"/>
      <c r="BN75" s="111"/>
      <c r="BO75" s="111"/>
      <c r="BP75" s="74"/>
      <c r="BQ75" s="111"/>
      <c r="BR75" s="111"/>
      <c r="BS75" s="111"/>
      <c r="BT75" s="111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</row>
    <row r="76" spans="1:83" ht="15.75">
      <c r="A76" s="233" t="s">
        <v>47</v>
      </c>
      <c r="B76" s="234"/>
      <c r="C76" s="237" t="s">
        <v>79</v>
      </c>
      <c r="D76" s="202"/>
      <c r="E76" s="238"/>
      <c r="F76" s="224" t="s">
        <v>131</v>
      </c>
      <c r="G76" s="239"/>
      <c r="H76" s="239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40"/>
      <c r="AC76" s="183">
        <f t="shared" ref="AC76" si="44">SUM(BC76:BJ77)*30</f>
        <v>150</v>
      </c>
      <c r="AD76" s="172"/>
      <c r="AE76" s="171"/>
      <c r="AF76" s="185"/>
      <c r="AG76" s="184">
        <f t="shared" ref="AG76" si="45">SUM(AI76:AP76)</f>
        <v>60</v>
      </c>
      <c r="AH76" s="185"/>
      <c r="AI76" s="184">
        <v>30</v>
      </c>
      <c r="AJ76" s="185"/>
      <c r="AK76" s="184">
        <v>15</v>
      </c>
      <c r="AL76" s="185"/>
      <c r="AM76" s="184">
        <v>15</v>
      </c>
      <c r="AN76" s="185"/>
      <c r="AO76" s="184"/>
      <c r="AP76" s="185"/>
      <c r="AQ76" s="184"/>
      <c r="AR76" s="231"/>
      <c r="AS76" s="171">
        <f t="shared" ref="AS76" si="46">AC76-AG76</f>
        <v>90</v>
      </c>
      <c r="AT76" s="172"/>
      <c r="AU76" s="198"/>
      <c r="AV76" s="162"/>
      <c r="AW76" s="162"/>
      <c r="AX76" s="162">
        <v>4</v>
      </c>
      <c r="AY76" s="162"/>
      <c r="AZ76" s="162"/>
      <c r="BA76" s="162"/>
      <c r="BB76" s="200"/>
      <c r="BC76" s="228"/>
      <c r="BD76" s="162"/>
      <c r="BE76" s="162"/>
      <c r="BF76" s="162">
        <v>5</v>
      </c>
      <c r="BG76" s="162"/>
      <c r="BH76" s="162"/>
      <c r="BI76" s="162"/>
      <c r="BJ76" s="200"/>
      <c r="BK76" s="164">
        <f t="shared" ref="BK76" si="47">SUM(BC76:BJ76)</f>
        <v>5</v>
      </c>
      <c r="BL76" s="165"/>
      <c r="BM76" s="227">
        <f>+AC76/30</f>
        <v>5</v>
      </c>
      <c r="BN76" s="207">
        <f>IF(BK76=BM76,1,0)</f>
        <v>1</v>
      </c>
      <c r="BO76" s="207" t="str">
        <f>IF(BN76=1,"to'g'ri","xato")</f>
        <v>to'g'ri</v>
      </c>
      <c r="BP76" s="66"/>
      <c r="BQ76" s="207">
        <f>SUM(AU76:BB76)</f>
        <v>4</v>
      </c>
      <c r="BR76" s="207">
        <f>+BQ76*15</f>
        <v>60</v>
      </c>
      <c r="BS76" s="207">
        <f>+AG76-BR76</f>
        <v>0</v>
      </c>
      <c r="BT76" s="207" t="str">
        <f>IF(BS76=0,"to'g'ri","xato")</f>
        <v>to'g'ri</v>
      </c>
      <c r="BU76" s="66"/>
      <c r="BV76" s="66"/>
      <c r="BW76" s="66"/>
      <c r="BX76" s="66"/>
      <c r="BY76" s="66"/>
      <c r="BZ76" s="66"/>
      <c r="CA76" s="66"/>
      <c r="CB76" s="66"/>
      <c r="CC76" s="66"/>
      <c r="CD76" s="66"/>
      <c r="CE76" s="66"/>
    </row>
    <row r="77" spans="1:83" ht="15.75">
      <c r="A77" s="235"/>
      <c r="B77" s="236"/>
      <c r="C77" s="237" t="s">
        <v>78</v>
      </c>
      <c r="D77" s="202"/>
      <c r="E77" s="238"/>
      <c r="F77" s="224" t="s">
        <v>132</v>
      </c>
      <c r="G77" s="239"/>
      <c r="H77" s="239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40"/>
      <c r="AC77" s="166"/>
      <c r="AD77" s="134"/>
      <c r="AE77" s="241"/>
      <c r="AF77" s="187"/>
      <c r="AG77" s="186"/>
      <c r="AH77" s="187"/>
      <c r="AI77" s="186"/>
      <c r="AJ77" s="187"/>
      <c r="AK77" s="186"/>
      <c r="AL77" s="187"/>
      <c r="AM77" s="186"/>
      <c r="AN77" s="187"/>
      <c r="AO77" s="186"/>
      <c r="AP77" s="187"/>
      <c r="AQ77" s="186"/>
      <c r="AR77" s="232"/>
      <c r="AS77" s="166"/>
      <c r="AT77" s="134"/>
      <c r="AU77" s="230"/>
      <c r="AV77" s="225"/>
      <c r="AW77" s="225"/>
      <c r="AX77" s="225"/>
      <c r="AY77" s="225"/>
      <c r="AZ77" s="225"/>
      <c r="BA77" s="225"/>
      <c r="BB77" s="226"/>
      <c r="BC77" s="229"/>
      <c r="BD77" s="225"/>
      <c r="BE77" s="225"/>
      <c r="BF77" s="225"/>
      <c r="BG77" s="225"/>
      <c r="BH77" s="225"/>
      <c r="BI77" s="225"/>
      <c r="BJ77" s="226"/>
      <c r="BK77" s="166"/>
      <c r="BL77" s="134"/>
      <c r="BM77" s="227"/>
      <c r="BN77" s="207"/>
      <c r="BO77" s="207"/>
      <c r="BP77" s="74"/>
      <c r="BQ77" s="207"/>
      <c r="BR77" s="207"/>
      <c r="BS77" s="207"/>
      <c r="BT77" s="207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</row>
    <row r="78" spans="1:83" ht="15.75">
      <c r="A78" s="189" t="s">
        <v>48</v>
      </c>
      <c r="B78" s="172"/>
      <c r="C78" s="202" t="s">
        <v>80</v>
      </c>
      <c r="D78" s="203"/>
      <c r="E78" s="204"/>
      <c r="F78" s="224" t="s">
        <v>133</v>
      </c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4"/>
      <c r="AC78" s="183">
        <f t="shared" ref="AC78" si="48">SUM(BC78:BJ79)*30</f>
        <v>270</v>
      </c>
      <c r="AD78" s="172"/>
      <c r="AE78" s="167"/>
      <c r="AF78" s="168"/>
      <c r="AG78" s="184">
        <f t="shared" ref="AG78" si="49">SUM(AI78:AP78)</f>
        <v>108</v>
      </c>
      <c r="AH78" s="185"/>
      <c r="AI78" s="184">
        <v>48</v>
      </c>
      <c r="AJ78" s="185"/>
      <c r="AK78" s="184">
        <v>36</v>
      </c>
      <c r="AL78" s="185"/>
      <c r="AM78" s="184">
        <v>24</v>
      </c>
      <c r="AN78" s="168"/>
      <c r="AO78" s="184"/>
      <c r="AP78" s="168"/>
      <c r="AQ78" s="184"/>
      <c r="AR78" s="168"/>
      <c r="AS78" s="171">
        <f t="shared" ref="AS78" si="50">AC78-AG78</f>
        <v>162</v>
      </c>
      <c r="AT78" s="172"/>
      <c r="AU78" s="198"/>
      <c r="AV78" s="162"/>
      <c r="AW78" s="162"/>
      <c r="AX78" s="162"/>
      <c r="AY78" s="162"/>
      <c r="AZ78" s="162">
        <v>3</v>
      </c>
      <c r="BA78" s="162">
        <v>4</v>
      </c>
      <c r="BB78" s="200"/>
      <c r="BC78" s="209"/>
      <c r="BD78" s="162"/>
      <c r="BE78" s="162"/>
      <c r="BF78" s="162"/>
      <c r="BG78" s="162"/>
      <c r="BH78" s="162">
        <v>4</v>
      </c>
      <c r="BI78" s="162">
        <v>5</v>
      </c>
      <c r="BJ78" s="200"/>
      <c r="BK78" s="164">
        <f t="shared" ref="BK78" si="51">SUM(BC78:BJ78)</f>
        <v>9</v>
      </c>
      <c r="BL78" s="165"/>
      <c r="BM78" s="207">
        <f>+AC78/30</f>
        <v>9</v>
      </c>
      <c r="BN78" s="207">
        <f>IF(BK78=BM78,1,0)</f>
        <v>1</v>
      </c>
      <c r="BO78" s="207" t="str">
        <f>IF(BN78=1,"to'g'ri","xato")</f>
        <v>to'g'ri</v>
      </c>
      <c r="BP78" s="66"/>
      <c r="BQ78" s="207">
        <f>SUM(AU78:BB78)</f>
        <v>7</v>
      </c>
      <c r="BR78" s="207">
        <f>+BQ78*15</f>
        <v>105</v>
      </c>
      <c r="BS78" s="207">
        <f>+AG78-BR78</f>
        <v>3</v>
      </c>
      <c r="BT78" s="207" t="str">
        <f>IF(BS78=0,"to'g'ri","xato")</f>
        <v>xato</v>
      </c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</row>
    <row r="79" spans="1:83" ht="15.75">
      <c r="A79" s="166"/>
      <c r="B79" s="134"/>
      <c r="C79" s="202" t="s">
        <v>81</v>
      </c>
      <c r="D79" s="194"/>
      <c r="E79" s="195"/>
      <c r="F79" s="224" t="s">
        <v>134</v>
      </c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5"/>
      <c r="AC79" s="166"/>
      <c r="AD79" s="134"/>
      <c r="AE79" s="151"/>
      <c r="AF79" s="223"/>
      <c r="AG79" s="186"/>
      <c r="AH79" s="187"/>
      <c r="AI79" s="186"/>
      <c r="AJ79" s="187"/>
      <c r="AK79" s="186"/>
      <c r="AL79" s="187"/>
      <c r="AM79" s="222"/>
      <c r="AN79" s="223"/>
      <c r="AO79" s="222"/>
      <c r="AP79" s="223"/>
      <c r="AQ79" s="222"/>
      <c r="AR79" s="223"/>
      <c r="AS79" s="166"/>
      <c r="AT79" s="134"/>
      <c r="AU79" s="221"/>
      <c r="AV79" s="219"/>
      <c r="AW79" s="219"/>
      <c r="AX79" s="219"/>
      <c r="AY79" s="219"/>
      <c r="AZ79" s="219"/>
      <c r="BA79" s="219"/>
      <c r="BB79" s="220"/>
      <c r="BC79" s="221"/>
      <c r="BD79" s="219"/>
      <c r="BE79" s="219"/>
      <c r="BF79" s="219"/>
      <c r="BG79" s="219"/>
      <c r="BH79" s="219"/>
      <c r="BI79" s="219"/>
      <c r="BJ79" s="220"/>
      <c r="BK79" s="166"/>
      <c r="BL79" s="134"/>
      <c r="BM79" s="111"/>
      <c r="BN79" s="111"/>
      <c r="BO79" s="111"/>
      <c r="BP79" s="74"/>
      <c r="BQ79" s="111"/>
      <c r="BR79" s="111"/>
      <c r="BS79" s="111"/>
      <c r="BT79" s="111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</row>
    <row r="80" spans="1:83" ht="15.75">
      <c r="A80" s="189" t="s">
        <v>49</v>
      </c>
      <c r="B80" s="172"/>
      <c r="C80" s="213" t="s">
        <v>92</v>
      </c>
      <c r="D80" s="203"/>
      <c r="E80" s="204"/>
      <c r="F80" s="193" t="s">
        <v>135</v>
      </c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  <c r="X80" s="203"/>
      <c r="Y80" s="203"/>
      <c r="Z80" s="203"/>
      <c r="AA80" s="203"/>
      <c r="AB80" s="204"/>
      <c r="AC80" s="183">
        <f t="shared" ref="AC80" si="52">SUM(BC80:BJ81)*30</f>
        <v>120</v>
      </c>
      <c r="AD80" s="172"/>
      <c r="AE80" s="167"/>
      <c r="AF80" s="168"/>
      <c r="AG80" s="184">
        <f t="shared" ref="AG80" si="53">SUM(AI80:AP80)</f>
        <v>48</v>
      </c>
      <c r="AH80" s="185"/>
      <c r="AI80" s="184">
        <v>24</v>
      </c>
      <c r="AJ80" s="185"/>
      <c r="AK80" s="184">
        <v>24</v>
      </c>
      <c r="AL80" s="185"/>
      <c r="AM80" s="184"/>
      <c r="AN80" s="168"/>
      <c r="AO80" s="184"/>
      <c r="AP80" s="168"/>
      <c r="AQ80" s="184"/>
      <c r="AR80" s="168"/>
      <c r="AS80" s="171">
        <f t="shared" ref="AS80" si="54">AC80-AG80</f>
        <v>72</v>
      </c>
      <c r="AT80" s="172"/>
      <c r="AU80" s="198"/>
      <c r="AV80" s="162"/>
      <c r="AW80" s="162"/>
      <c r="AX80" s="162"/>
      <c r="AY80" s="162">
        <v>3</v>
      </c>
      <c r="AZ80" s="162"/>
      <c r="BA80" s="162"/>
      <c r="BB80" s="200"/>
      <c r="BC80" s="209"/>
      <c r="BD80" s="162"/>
      <c r="BE80" s="162"/>
      <c r="BF80" s="162"/>
      <c r="BG80" s="162">
        <v>4</v>
      </c>
      <c r="BH80" s="162"/>
      <c r="BI80" s="162"/>
      <c r="BJ80" s="200"/>
      <c r="BK80" s="164">
        <f t="shared" ref="BK80" si="55">SUM(BC80:BJ80)</f>
        <v>4</v>
      </c>
      <c r="BL80" s="165"/>
      <c r="BM80" s="207">
        <f>+AC80/30</f>
        <v>4</v>
      </c>
      <c r="BN80" s="207">
        <f>IF(BK80=BM80,1,0)</f>
        <v>1</v>
      </c>
      <c r="BO80" s="207" t="str">
        <f>IF(BN80=1,"to'g'ri","xato")</f>
        <v>to'g'ri</v>
      </c>
      <c r="BP80" s="66"/>
      <c r="BQ80" s="207">
        <f>SUM(AU80:BB80)</f>
        <v>3</v>
      </c>
      <c r="BR80" s="207">
        <f>+BQ80*15</f>
        <v>45</v>
      </c>
      <c r="BS80" s="207">
        <f>+AG80-BR80</f>
        <v>3</v>
      </c>
      <c r="BT80" s="207" t="str">
        <f>IF(BS80=0,"to'g'ri","xato")</f>
        <v>xato</v>
      </c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</row>
    <row r="81" spans="1:83" ht="15.75">
      <c r="A81" s="211"/>
      <c r="B81" s="212"/>
      <c r="C81" s="214" t="s">
        <v>90</v>
      </c>
      <c r="D81" s="215"/>
      <c r="E81" s="216"/>
      <c r="F81" s="217" t="s">
        <v>136</v>
      </c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190"/>
      <c r="AC81" s="166"/>
      <c r="AD81" s="134"/>
      <c r="AE81" s="169"/>
      <c r="AF81" s="170"/>
      <c r="AG81" s="186"/>
      <c r="AH81" s="187"/>
      <c r="AI81" s="186"/>
      <c r="AJ81" s="187"/>
      <c r="AK81" s="186"/>
      <c r="AL81" s="187"/>
      <c r="AM81" s="210"/>
      <c r="AN81" s="170"/>
      <c r="AO81" s="210"/>
      <c r="AP81" s="170"/>
      <c r="AQ81" s="210"/>
      <c r="AR81" s="170"/>
      <c r="AS81" s="166"/>
      <c r="AT81" s="134"/>
      <c r="AU81" s="199"/>
      <c r="AV81" s="163"/>
      <c r="AW81" s="163"/>
      <c r="AX81" s="163"/>
      <c r="AY81" s="163"/>
      <c r="AZ81" s="163"/>
      <c r="BA81" s="163"/>
      <c r="BB81" s="208"/>
      <c r="BC81" s="199"/>
      <c r="BD81" s="163"/>
      <c r="BE81" s="163"/>
      <c r="BF81" s="163"/>
      <c r="BG81" s="163"/>
      <c r="BH81" s="163"/>
      <c r="BI81" s="163"/>
      <c r="BJ81" s="208"/>
      <c r="BK81" s="166"/>
      <c r="BL81" s="134"/>
      <c r="BM81" s="111"/>
      <c r="BN81" s="111"/>
      <c r="BO81" s="111"/>
      <c r="BP81" s="74"/>
      <c r="BQ81" s="111"/>
      <c r="BR81" s="111"/>
      <c r="BS81" s="111"/>
      <c r="BT81" s="111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</row>
    <row r="82" spans="1:83" ht="15.75">
      <c r="A82" s="189" t="s">
        <v>51</v>
      </c>
      <c r="B82" s="190"/>
      <c r="C82" s="202" t="s">
        <v>94</v>
      </c>
      <c r="D82" s="194"/>
      <c r="E82" s="195"/>
      <c r="F82" s="193" t="s">
        <v>137</v>
      </c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5"/>
      <c r="AC82" s="183">
        <f t="shared" ref="AC82" si="56">SUM(BC82:BJ83)*30</f>
        <v>180</v>
      </c>
      <c r="AD82" s="172"/>
      <c r="AE82" s="171"/>
      <c r="AF82" s="196"/>
      <c r="AG82" s="184">
        <f t="shared" ref="AG82" si="57">SUM(AI82:AP82)</f>
        <v>72</v>
      </c>
      <c r="AH82" s="185"/>
      <c r="AI82" s="184">
        <v>24</v>
      </c>
      <c r="AJ82" s="185"/>
      <c r="AK82" s="184">
        <v>48</v>
      </c>
      <c r="AL82" s="185"/>
      <c r="AM82" s="184"/>
      <c r="AN82" s="196"/>
      <c r="AO82" s="184"/>
      <c r="AP82" s="196"/>
      <c r="AQ82" s="184"/>
      <c r="AR82" s="190"/>
      <c r="AS82" s="171">
        <f t="shared" ref="AS82" si="58">AC82-AG82</f>
        <v>108</v>
      </c>
      <c r="AT82" s="172"/>
      <c r="AU82" s="198"/>
      <c r="AV82" s="162"/>
      <c r="AW82" s="162"/>
      <c r="AX82" s="162"/>
      <c r="AY82" s="162">
        <v>5</v>
      </c>
      <c r="AZ82" s="162"/>
      <c r="BA82" s="162"/>
      <c r="BB82" s="200"/>
      <c r="BC82" s="198"/>
      <c r="BD82" s="162"/>
      <c r="BE82" s="162"/>
      <c r="BF82" s="162"/>
      <c r="BG82" s="162">
        <v>6</v>
      </c>
      <c r="BH82" s="162"/>
      <c r="BI82" s="162"/>
      <c r="BJ82" s="200"/>
      <c r="BK82" s="164">
        <f t="shared" ref="BK82" si="59">SUM(BC82:BJ82)</f>
        <v>6</v>
      </c>
      <c r="BL82" s="165"/>
      <c r="BP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</row>
    <row r="83" spans="1:83" ht="15" customHeight="1">
      <c r="A83" s="191"/>
      <c r="B83" s="192"/>
      <c r="C83" s="202" t="s">
        <v>95</v>
      </c>
      <c r="D83" s="203"/>
      <c r="E83" s="204"/>
      <c r="F83" s="193" t="s">
        <v>138</v>
      </c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4"/>
      <c r="AC83" s="166"/>
      <c r="AD83" s="134"/>
      <c r="AE83" s="191"/>
      <c r="AF83" s="197"/>
      <c r="AG83" s="186"/>
      <c r="AH83" s="187"/>
      <c r="AI83" s="186"/>
      <c r="AJ83" s="187"/>
      <c r="AK83" s="186"/>
      <c r="AL83" s="187"/>
      <c r="AM83" s="206"/>
      <c r="AN83" s="197"/>
      <c r="AO83" s="206"/>
      <c r="AP83" s="197"/>
      <c r="AQ83" s="206"/>
      <c r="AR83" s="192"/>
      <c r="AS83" s="166"/>
      <c r="AT83" s="134"/>
      <c r="AU83" s="205"/>
      <c r="AV83" s="188"/>
      <c r="AW83" s="188"/>
      <c r="AX83" s="188"/>
      <c r="AY83" s="188"/>
      <c r="AZ83" s="188"/>
      <c r="BA83" s="188"/>
      <c r="BB83" s="201"/>
      <c r="BC83" s="205"/>
      <c r="BD83" s="188"/>
      <c r="BE83" s="188"/>
      <c r="BF83" s="188"/>
      <c r="BG83" s="188"/>
      <c r="BH83" s="188"/>
      <c r="BI83" s="188"/>
      <c r="BJ83" s="201"/>
      <c r="BK83" s="166"/>
      <c r="BL83" s="134"/>
      <c r="BP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</row>
    <row r="84" spans="1:83" ht="15.75">
      <c r="A84" s="173" t="s">
        <v>52</v>
      </c>
      <c r="B84" s="174"/>
      <c r="C84" s="177" t="s">
        <v>83</v>
      </c>
      <c r="D84" s="178"/>
      <c r="E84" s="179"/>
      <c r="F84" s="180" t="s">
        <v>139</v>
      </c>
      <c r="G84" s="181"/>
      <c r="H84" s="181"/>
      <c r="I84" s="181"/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2"/>
      <c r="AC84" s="183">
        <f t="shared" ref="AC84" si="60">SUM(BC84:BJ85)*30</f>
        <v>150</v>
      </c>
      <c r="AD84" s="172"/>
      <c r="AE84" s="167"/>
      <c r="AF84" s="168"/>
      <c r="AG84" s="184">
        <f t="shared" ref="AG84" si="61">SUM(AI84:AP84)</f>
        <v>60</v>
      </c>
      <c r="AH84" s="185"/>
      <c r="AI84" s="167">
        <v>30</v>
      </c>
      <c r="AJ84" s="168"/>
      <c r="AK84" s="167">
        <v>30</v>
      </c>
      <c r="AL84" s="168"/>
      <c r="AM84" s="167"/>
      <c r="AN84" s="168"/>
      <c r="AO84" s="167"/>
      <c r="AP84" s="168"/>
      <c r="AQ84" s="167"/>
      <c r="AR84" s="168"/>
      <c r="AS84" s="171">
        <f t="shared" ref="AS84" si="62">AC84-AG84</f>
        <v>90</v>
      </c>
      <c r="AT84" s="172"/>
      <c r="AU84" s="198"/>
      <c r="AV84" s="162"/>
      <c r="AW84" s="162"/>
      <c r="AX84" s="162"/>
      <c r="AY84" s="162"/>
      <c r="AZ84" s="162">
        <v>4</v>
      </c>
      <c r="BA84" s="162"/>
      <c r="BB84" s="162"/>
      <c r="BC84" s="162"/>
      <c r="BD84" s="162"/>
      <c r="BE84" s="162"/>
      <c r="BF84" s="162"/>
      <c r="BG84" s="162"/>
      <c r="BH84" s="162">
        <v>5</v>
      </c>
      <c r="BI84" s="162"/>
      <c r="BJ84" s="162"/>
      <c r="BK84" s="164">
        <f t="shared" ref="BK84" si="63">SUM(BC84:BJ84)</f>
        <v>5</v>
      </c>
      <c r="BL84" s="165"/>
      <c r="BP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</row>
    <row r="85" spans="1:83" ht="16.5" thickBot="1">
      <c r="A85" s="175"/>
      <c r="B85" s="176"/>
      <c r="C85" s="177" t="s">
        <v>82</v>
      </c>
      <c r="D85" s="178"/>
      <c r="E85" s="179"/>
      <c r="F85" s="180" t="s">
        <v>140</v>
      </c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2"/>
      <c r="AC85" s="166"/>
      <c r="AD85" s="134"/>
      <c r="AE85" s="169"/>
      <c r="AF85" s="170"/>
      <c r="AG85" s="186"/>
      <c r="AH85" s="187"/>
      <c r="AI85" s="169"/>
      <c r="AJ85" s="170"/>
      <c r="AK85" s="169"/>
      <c r="AL85" s="170"/>
      <c r="AM85" s="169"/>
      <c r="AN85" s="170"/>
      <c r="AO85" s="169"/>
      <c r="AP85" s="170"/>
      <c r="AQ85" s="169"/>
      <c r="AR85" s="170"/>
      <c r="AS85" s="166"/>
      <c r="AT85" s="134"/>
      <c r="AU85" s="199"/>
      <c r="AV85" s="163"/>
      <c r="AW85" s="163"/>
      <c r="AX85" s="163"/>
      <c r="AY85" s="163"/>
      <c r="AZ85" s="163"/>
      <c r="BA85" s="163"/>
      <c r="BB85" s="163"/>
      <c r="BC85" s="163"/>
      <c r="BD85" s="163"/>
      <c r="BE85" s="163"/>
      <c r="BF85" s="163"/>
      <c r="BG85" s="163"/>
      <c r="BH85" s="163"/>
      <c r="BI85" s="163"/>
      <c r="BJ85" s="163"/>
      <c r="BK85" s="166"/>
      <c r="BL85" s="134"/>
      <c r="BP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</row>
    <row r="86" spans="1:83" ht="16.5" thickBot="1">
      <c r="A86" s="157"/>
      <c r="B86" s="149"/>
      <c r="C86" s="158"/>
      <c r="D86" s="159"/>
      <c r="E86" s="149"/>
      <c r="F86" s="160" t="s">
        <v>146</v>
      </c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59"/>
      <c r="Z86" s="159"/>
      <c r="AA86" s="159"/>
      <c r="AB86" s="149"/>
      <c r="AC86" s="141">
        <f>+AC41+AC65</f>
        <v>6180</v>
      </c>
      <c r="AD86" s="149"/>
      <c r="AE86" s="142">
        <f>+AE41+AE65</f>
        <v>85.7</v>
      </c>
      <c r="AF86" s="161"/>
      <c r="AG86" s="141">
        <f>+AG41+AG65</f>
        <v>2508</v>
      </c>
      <c r="AH86" s="149"/>
      <c r="AI86" s="141">
        <f>+AI41+AI65</f>
        <v>1122</v>
      </c>
      <c r="AJ86" s="149"/>
      <c r="AK86" s="141">
        <f>+AK41+AK65</f>
        <v>891</v>
      </c>
      <c r="AL86" s="149"/>
      <c r="AM86" s="141">
        <f>+AM41+AM65</f>
        <v>381</v>
      </c>
      <c r="AN86" s="149"/>
      <c r="AO86" s="141">
        <f>+AO41+AO65</f>
        <v>114</v>
      </c>
      <c r="AP86" s="149"/>
      <c r="AQ86" s="141" t="s">
        <v>195</v>
      </c>
      <c r="AR86" s="149"/>
      <c r="AS86" s="141">
        <f>+AS41+AS65</f>
        <v>3672</v>
      </c>
      <c r="AT86" s="149"/>
      <c r="AU86" s="40">
        <f t="shared" ref="AU86:BJ86" si="64">SUM(AU66:AU85,AU42:AU64)</f>
        <v>24</v>
      </c>
      <c r="AV86" s="40">
        <f t="shared" si="64"/>
        <v>24</v>
      </c>
      <c r="AW86" s="40">
        <f t="shared" si="64"/>
        <v>25</v>
      </c>
      <c r="AX86" s="40">
        <f t="shared" si="64"/>
        <v>25</v>
      </c>
      <c r="AY86" s="40">
        <f t="shared" si="64"/>
        <v>23</v>
      </c>
      <c r="AZ86" s="40">
        <f t="shared" si="64"/>
        <v>22</v>
      </c>
      <c r="BA86" s="40">
        <f t="shared" si="64"/>
        <v>23</v>
      </c>
      <c r="BB86" s="99">
        <f t="shared" si="64"/>
        <v>0</v>
      </c>
      <c r="BC86" s="40">
        <f t="shared" si="64"/>
        <v>30</v>
      </c>
      <c r="BD86" s="40">
        <f t="shared" si="64"/>
        <v>30</v>
      </c>
      <c r="BE86" s="40">
        <f t="shared" si="64"/>
        <v>30</v>
      </c>
      <c r="BF86" s="40">
        <f t="shared" si="64"/>
        <v>30</v>
      </c>
      <c r="BG86" s="40">
        <f t="shared" si="64"/>
        <v>30</v>
      </c>
      <c r="BH86" s="40">
        <f t="shared" si="64"/>
        <v>26</v>
      </c>
      <c r="BI86" s="40">
        <f t="shared" si="64"/>
        <v>30</v>
      </c>
      <c r="BJ86" s="99">
        <f t="shared" si="64"/>
        <v>0</v>
      </c>
      <c r="BK86" s="141">
        <f>SUM(BC86:BJ86)</f>
        <v>206</v>
      </c>
      <c r="BL86" s="149"/>
      <c r="BM86" s="66">
        <f>+AC86/30</f>
        <v>206</v>
      </c>
      <c r="BN86" s="66">
        <f>IF(BK86=BM86,1,0)</f>
        <v>1</v>
      </c>
      <c r="BO86" s="66" t="str">
        <f>IF(BN86=1,"to'g'ri","xato")</f>
        <v>to'g'ri</v>
      </c>
      <c r="BP86" s="66"/>
      <c r="BQ86" s="66">
        <f>SUM(AU86:BB86)</f>
        <v>166</v>
      </c>
      <c r="BR86" s="66">
        <f>+BQ86*15</f>
        <v>2490</v>
      </c>
      <c r="BS86" s="66">
        <f>+AG86-BR86</f>
        <v>18</v>
      </c>
      <c r="BT86" s="66" t="str">
        <f>IF(BS86=0,"to'g'ri","xato")</f>
        <v>xato</v>
      </c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</row>
    <row r="87" spans="1:83" ht="16.5" thickBot="1">
      <c r="A87" s="135"/>
      <c r="B87" s="134"/>
      <c r="C87" s="150" t="s">
        <v>84</v>
      </c>
      <c r="D87" s="151"/>
      <c r="E87" s="134"/>
      <c r="F87" s="152" t="s">
        <v>194</v>
      </c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  <c r="AA87" s="151"/>
      <c r="AB87" s="134"/>
      <c r="AC87" s="135">
        <f>SUM(BC87:BJ87)*30</f>
        <v>1020</v>
      </c>
      <c r="AD87" s="134"/>
      <c r="AE87" s="153">
        <v>14</v>
      </c>
      <c r="AF87" s="154"/>
      <c r="AG87" s="155">
        <f>AI87+AK87+AM87+AO87+AQ87</f>
        <v>0</v>
      </c>
      <c r="AH87" s="156"/>
      <c r="AI87" s="155"/>
      <c r="AJ87" s="156"/>
      <c r="AK87" s="155"/>
      <c r="AL87" s="156"/>
      <c r="AM87" s="155"/>
      <c r="AN87" s="156"/>
      <c r="AO87" s="155"/>
      <c r="AP87" s="156"/>
      <c r="AQ87" s="155"/>
      <c r="AR87" s="156"/>
      <c r="AS87" s="133">
        <f>AC87-AG87</f>
        <v>1020</v>
      </c>
      <c r="AT87" s="134"/>
      <c r="AU87" s="100"/>
      <c r="AV87" s="101"/>
      <c r="AW87" s="101"/>
      <c r="AX87" s="101"/>
      <c r="AY87" s="101"/>
      <c r="AZ87" s="101"/>
      <c r="BA87" s="101"/>
      <c r="BB87" s="102"/>
      <c r="BC87" s="73"/>
      <c r="BD87" s="72"/>
      <c r="BE87" s="72"/>
      <c r="BF87" s="72"/>
      <c r="BG87" s="72"/>
      <c r="BH87" s="72">
        <v>4</v>
      </c>
      <c r="BI87" s="72"/>
      <c r="BJ87" s="65">
        <v>30</v>
      </c>
      <c r="BK87" s="135">
        <f>SUM(BC87:BJ87)</f>
        <v>34</v>
      </c>
      <c r="BL87" s="134"/>
      <c r="BM87" s="74">
        <f>+AC87/30</f>
        <v>34</v>
      </c>
      <c r="BN87" s="74">
        <f>IF(BK87=BM87,1,0)</f>
        <v>1</v>
      </c>
      <c r="BO87" s="74" t="str">
        <f>IF(BN87=1,"to'g'ri","xato")</f>
        <v>to'g'ri</v>
      </c>
      <c r="BP87" s="74"/>
      <c r="BQ87" s="74">
        <f>SUM(AU87:BB87)</f>
        <v>0</v>
      </c>
      <c r="BR87" s="74">
        <f>+BQ87*15</f>
        <v>0</v>
      </c>
      <c r="BS87" s="74">
        <f>+AG87-BR87</f>
        <v>0</v>
      </c>
      <c r="BT87" s="74" t="str">
        <f>IF(BS87=0,"to'g'ri","xato")</f>
        <v>to'g'ri</v>
      </c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</row>
    <row r="88" spans="1:83" ht="16.5" thickBot="1">
      <c r="A88" s="136"/>
      <c r="B88" s="137"/>
      <c r="C88" s="138"/>
      <c r="D88" s="139"/>
      <c r="E88" s="137"/>
      <c r="F88" s="140" t="s">
        <v>153</v>
      </c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7"/>
      <c r="AC88" s="141">
        <f>SUM(AC86:AD87)</f>
        <v>7200</v>
      </c>
      <c r="AD88" s="132"/>
      <c r="AE88" s="142">
        <f>SUM(AE86:AF87)</f>
        <v>99.7</v>
      </c>
      <c r="AF88" s="143"/>
      <c r="AG88" s="131">
        <f>SUM(AG86:AH87)</f>
        <v>2508</v>
      </c>
      <c r="AH88" s="132"/>
      <c r="AI88" s="131">
        <f>SUM(AI86:AJ87)</f>
        <v>1122</v>
      </c>
      <c r="AJ88" s="132"/>
      <c r="AK88" s="131">
        <f>SUM(AK86:AL87)</f>
        <v>891</v>
      </c>
      <c r="AL88" s="132"/>
      <c r="AM88" s="131">
        <f>SUM(AM86:AN87)</f>
        <v>381</v>
      </c>
      <c r="AN88" s="132"/>
      <c r="AO88" s="131">
        <f>SUM(AO86:AP87)</f>
        <v>114</v>
      </c>
      <c r="AP88" s="132"/>
      <c r="AQ88" s="131" t="s">
        <v>195</v>
      </c>
      <c r="AR88" s="132"/>
      <c r="AS88" s="131">
        <f>SUM(AS86:AT87)</f>
        <v>4692</v>
      </c>
      <c r="AT88" s="132"/>
      <c r="AU88" s="131">
        <f>SUM(AU86:AV87)</f>
        <v>48</v>
      </c>
      <c r="AV88" s="132"/>
      <c r="AW88" s="131">
        <f>SUM(AW86:AX87)</f>
        <v>50</v>
      </c>
      <c r="AX88" s="132"/>
      <c r="AY88" s="131">
        <f>SUM(AY86:AZ87)</f>
        <v>45</v>
      </c>
      <c r="AZ88" s="132"/>
      <c r="BA88" s="131">
        <f>SUM(BA86:BB87)</f>
        <v>23</v>
      </c>
      <c r="BB88" s="132"/>
      <c r="BC88" s="141">
        <f>SUM(BC86:BD87)</f>
        <v>60</v>
      </c>
      <c r="BD88" s="132"/>
      <c r="BE88" s="141">
        <f t="shared" ref="BE88" si="65">SUM(BE86:BF87)</f>
        <v>60</v>
      </c>
      <c r="BF88" s="132"/>
      <c r="BG88" s="141">
        <f t="shared" ref="BG88" si="66">SUM(BG86:BH87)</f>
        <v>60</v>
      </c>
      <c r="BH88" s="132"/>
      <c r="BI88" s="141">
        <f t="shared" ref="BI88" si="67">SUM(BI86:BJ87)</f>
        <v>60</v>
      </c>
      <c r="BJ88" s="132"/>
      <c r="BK88" s="141">
        <f>SUM(BK86:BL87)</f>
        <v>240</v>
      </c>
      <c r="BL88" s="132"/>
      <c r="BM88" s="74">
        <f>+AC88/30</f>
        <v>240</v>
      </c>
      <c r="BN88" s="74">
        <f>IF(BK88=BM88,1,0)</f>
        <v>1</v>
      </c>
      <c r="BO88" s="74" t="str">
        <f>IF(BN88=1,"to'g'ri","xato")</f>
        <v>to'g'ri</v>
      </c>
      <c r="BP88" s="74"/>
      <c r="BQ88" s="74">
        <f>SUM(AU88:BB88)</f>
        <v>166</v>
      </c>
      <c r="BR88" s="74">
        <f>+BQ88*15</f>
        <v>2490</v>
      </c>
      <c r="BS88" s="74">
        <f>+AG88-BR88</f>
        <v>18</v>
      </c>
      <c r="BT88" s="74" t="str">
        <f>IF(BS88=0,"to'g'ri","xato")</f>
        <v>xato</v>
      </c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</row>
    <row r="89" spans="1:83" ht="15.75" hidden="1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41"/>
      <c r="AU89" s="41"/>
      <c r="AV89" s="41"/>
      <c r="AW89" s="41"/>
      <c r="AX89" s="41"/>
      <c r="AY89" s="41"/>
      <c r="AZ89" s="41"/>
      <c r="BA89" s="41"/>
      <c r="BB89" s="41">
        <f>26-BB88</f>
        <v>26</v>
      </c>
      <c r="BC89" s="41"/>
      <c r="BD89" s="41">
        <f>30-BD88</f>
        <v>30</v>
      </c>
      <c r="BE89" s="41">
        <f>30-BE88</f>
        <v>-30</v>
      </c>
      <c r="BF89" s="41">
        <f>30-BF88</f>
        <v>30</v>
      </c>
      <c r="BG89" s="41">
        <f>30-BG88</f>
        <v>-30</v>
      </c>
      <c r="BH89" s="41">
        <f>30-BH88</f>
        <v>30</v>
      </c>
      <c r="BI89" s="41"/>
      <c r="BJ89" s="41"/>
      <c r="BK89" s="74"/>
      <c r="BL89" s="74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</row>
    <row r="90" spans="1:8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ht="15.75" customHeight="1">
      <c r="A91" s="1"/>
      <c r="B91" s="53" t="s">
        <v>198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ht="15.75" customHeight="1">
      <c r="A92" s="42"/>
      <c r="B92" s="43" t="s">
        <v>199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ht="15.75" customHeight="1">
      <c r="A93" s="42"/>
      <c r="B93" s="43" t="s">
        <v>200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5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</row>
    <row r="94" spans="1:83" ht="15.75" customHeight="1">
      <c r="A94" s="42"/>
      <c r="B94" s="43" t="s">
        <v>201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5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</row>
    <row r="95" spans="1:83" ht="18.75" customHeight="1">
      <c r="A95" s="42"/>
      <c r="B95" s="43" t="s">
        <v>202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5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</row>
    <row r="96" spans="1:83" ht="18.75" customHeight="1">
      <c r="A96" s="11"/>
      <c r="B96" s="12" t="s">
        <v>203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</row>
    <row r="97" spans="1:83" ht="18.75" customHeight="1">
      <c r="A97" s="1"/>
      <c r="B97" s="59" t="s">
        <v>204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</row>
    <row r="98" spans="1:83" ht="18.75" customHeight="1">
      <c r="A98" s="1"/>
      <c r="B98" s="59" t="s">
        <v>205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</row>
    <row r="99" spans="1:83" ht="18.75" customHeight="1">
      <c r="A99" s="1"/>
      <c r="B99" s="98" t="s">
        <v>224</v>
      </c>
      <c r="C99" s="12"/>
      <c r="D99" s="12"/>
      <c r="E99" s="58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</row>
    <row r="100" spans="1:83" ht="18.75" customHeight="1" thickBot="1">
      <c r="A100" s="1"/>
      <c r="C100" s="12"/>
      <c r="D100" s="12"/>
      <c r="E100" s="58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</row>
    <row r="101" spans="1:83" ht="18.7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44" t="s">
        <v>206</v>
      </c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6"/>
      <c r="AC101" s="147" t="s">
        <v>207</v>
      </c>
      <c r="AD101" s="145"/>
      <c r="AE101" s="145"/>
      <c r="AF101" s="145"/>
      <c r="AG101" s="145"/>
      <c r="AH101" s="146"/>
      <c r="AI101" s="147" t="s">
        <v>208</v>
      </c>
      <c r="AJ101" s="145"/>
      <c r="AK101" s="145"/>
      <c r="AL101" s="145"/>
      <c r="AM101" s="145"/>
      <c r="AN101" s="146"/>
      <c r="AO101" s="147" t="s">
        <v>209</v>
      </c>
      <c r="AP101" s="145"/>
      <c r="AQ101" s="145"/>
      <c r="AR101" s="145"/>
      <c r="AS101" s="145"/>
      <c r="AT101" s="145"/>
      <c r="AU101" s="145"/>
      <c r="AV101" s="145"/>
      <c r="AW101" s="145"/>
      <c r="AX101" s="145"/>
      <c r="AY101" s="145"/>
      <c r="AZ101" s="148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1:83" ht="18.75" customHeight="1">
      <c r="A102" s="1"/>
      <c r="B102" s="4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12" t="s">
        <v>167</v>
      </c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4"/>
      <c r="AC102" s="115">
        <v>105</v>
      </c>
      <c r="AD102" s="113"/>
      <c r="AE102" s="113"/>
      <c r="AF102" s="113"/>
      <c r="AG102" s="113"/>
      <c r="AH102" s="114"/>
      <c r="AI102" s="125">
        <v>45108</v>
      </c>
      <c r="AJ102" s="113"/>
      <c r="AK102" s="113"/>
      <c r="AL102" s="113"/>
      <c r="AM102" s="113"/>
      <c r="AN102" s="114"/>
      <c r="AO102" s="120" t="s">
        <v>210</v>
      </c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2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</row>
    <row r="103" spans="1:83" ht="18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12" t="s">
        <v>150</v>
      </c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4"/>
      <c r="AC103" s="115">
        <v>19</v>
      </c>
      <c r="AD103" s="113"/>
      <c r="AE103" s="113"/>
      <c r="AF103" s="113"/>
      <c r="AG103" s="113"/>
      <c r="AH103" s="114"/>
      <c r="AI103" s="115" t="s">
        <v>85</v>
      </c>
      <c r="AJ103" s="113"/>
      <c r="AK103" s="113"/>
      <c r="AL103" s="113"/>
      <c r="AM103" s="113"/>
      <c r="AN103" s="114"/>
      <c r="AO103" s="123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24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8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12" t="s">
        <v>148</v>
      </c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4"/>
      <c r="AC104" s="115">
        <v>14</v>
      </c>
      <c r="AD104" s="113"/>
      <c r="AE104" s="113"/>
      <c r="AF104" s="113"/>
      <c r="AG104" s="113"/>
      <c r="AH104" s="114"/>
      <c r="AI104" s="125">
        <v>45139</v>
      </c>
      <c r="AJ104" s="113"/>
      <c r="AK104" s="113"/>
      <c r="AL104" s="113"/>
      <c r="AM104" s="113"/>
      <c r="AN104" s="114"/>
      <c r="AO104" s="123"/>
      <c r="AP104" s="111"/>
      <c r="AQ104" s="111"/>
      <c r="AR104" s="111"/>
      <c r="AS104" s="111"/>
      <c r="AT104" s="111"/>
      <c r="AU104" s="111"/>
      <c r="AV104" s="111"/>
      <c r="AW104" s="111"/>
      <c r="AX104" s="111"/>
      <c r="AY104" s="111"/>
      <c r="AZ104" s="124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</row>
    <row r="105" spans="1:8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12" t="s">
        <v>151</v>
      </c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4"/>
      <c r="AC105" s="115">
        <v>5</v>
      </c>
      <c r="AD105" s="113"/>
      <c r="AE105" s="113"/>
      <c r="AF105" s="113"/>
      <c r="AG105" s="113"/>
      <c r="AH105" s="114"/>
      <c r="AI105" s="115">
        <v>8</v>
      </c>
      <c r="AJ105" s="113"/>
      <c r="AK105" s="113"/>
      <c r="AL105" s="113"/>
      <c r="AM105" s="113"/>
      <c r="AN105" s="114"/>
      <c r="AO105" s="123"/>
      <c r="AP105" s="111"/>
      <c r="AQ105" s="111"/>
      <c r="AR105" s="111"/>
      <c r="AS105" s="111"/>
      <c r="AT105" s="111"/>
      <c r="AU105" s="111"/>
      <c r="AV105" s="111"/>
      <c r="AW105" s="111"/>
      <c r="AX105" s="111"/>
      <c r="AY105" s="111"/>
      <c r="AZ105" s="124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</row>
    <row r="106" spans="1:8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12" t="s">
        <v>211</v>
      </c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4"/>
      <c r="AC106" s="115">
        <v>57</v>
      </c>
      <c r="AD106" s="113"/>
      <c r="AE106" s="113"/>
      <c r="AF106" s="113"/>
      <c r="AG106" s="113"/>
      <c r="AH106" s="114"/>
      <c r="AI106" s="115" t="s">
        <v>50</v>
      </c>
      <c r="AJ106" s="113"/>
      <c r="AK106" s="113"/>
      <c r="AL106" s="113"/>
      <c r="AM106" s="113"/>
      <c r="AN106" s="114"/>
      <c r="AO106" s="123"/>
      <c r="AP106" s="111"/>
      <c r="AQ106" s="111"/>
      <c r="AR106" s="111"/>
      <c r="AS106" s="111"/>
      <c r="AT106" s="111"/>
      <c r="AU106" s="111"/>
      <c r="AV106" s="111"/>
      <c r="AW106" s="111"/>
      <c r="AX106" s="111"/>
      <c r="AY106" s="111"/>
      <c r="AZ106" s="124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</row>
    <row r="107" spans="1:8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12" t="s">
        <v>149</v>
      </c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4"/>
      <c r="AC107" s="115">
        <v>4</v>
      </c>
      <c r="AD107" s="113"/>
      <c r="AE107" s="113"/>
      <c r="AF107" s="113"/>
      <c r="AG107" s="113"/>
      <c r="AH107" s="114"/>
      <c r="AI107" s="115" t="s">
        <v>91</v>
      </c>
      <c r="AJ107" s="113"/>
      <c r="AK107" s="113"/>
      <c r="AL107" s="113"/>
      <c r="AM107" s="113"/>
      <c r="AN107" s="114"/>
      <c r="AO107" s="123"/>
      <c r="AP107" s="111"/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24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</row>
    <row r="108" spans="1:83" ht="18.75" customHeight="1" thickBo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16" t="s">
        <v>146</v>
      </c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  <c r="AA108" s="117"/>
      <c r="AB108" s="118"/>
      <c r="AC108" s="119">
        <v>204</v>
      </c>
      <c r="AD108" s="117"/>
      <c r="AE108" s="117"/>
      <c r="AF108" s="117"/>
      <c r="AG108" s="117"/>
      <c r="AH108" s="118"/>
      <c r="AI108" s="119"/>
      <c r="AJ108" s="117"/>
      <c r="AK108" s="117"/>
      <c r="AL108" s="117"/>
      <c r="AM108" s="117"/>
      <c r="AN108" s="118"/>
      <c r="AO108" s="119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30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</row>
    <row r="109" spans="1:8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</row>
    <row r="110" spans="1:83" ht="18.75" customHeight="1">
      <c r="A110" s="1"/>
      <c r="B110" s="1"/>
      <c r="C110" s="47"/>
      <c r="D110" s="1"/>
      <c r="E110" s="1"/>
      <c r="F110" s="1"/>
      <c r="G110" s="1"/>
      <c r="H110" s="1"/>
      <c r="I110" s="1"/>
      <c r="J110" s="1"/>
      <c r="K110" s="1"/>
      <c r="L110" s="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</row>
    <row r="111" spans="1:83" ht="33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  <c r="AD111" s="74"/>
      <c r="AE111" s="74"/>
      <c r="AF111" s="74"/>
      <c r="AG111" s="74"/>
      <c r="AH111" s="74"/>
      <c r="AI111" s="74"/>
      <c r="AJ111" s="74"/>
      <c r="AK111" s="74"/>
      <c r="AL111" s="103" t="s">
        <v>196</v>
      </c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48"/>
      <c r="BO111" s="48"/>
      <c r="BP111" s="48"/>
      <c r="BQ111" s="48"/>
      <c r="BR111" s="48"/>
      <c r="BS111" s="48"/>
      <c r="BT111" s="48"/>
      <c r="BU111" s="48"/>
      <c r="BV111" s="48"/>
      <c r="BW111" s="48"/>
      <c r="BX111" s="48"/>
      <c r="BY111" s="48"/>
      <c r="BZ111" s="48"/>
      <c r="CA111" s="48"/>
      <c r="CB111" s="48"/>
      <c r="CC111" s="48"/>
      <c r="CD111" s="48"/>
      <c r="CE111" s="48"/>
    </row>
    <row r="112" spans="1:83" ht="18.75" customHeight="1">
      <c r="A112" s="49"/>
      <c r="B112" s="49"/>
      <c r="C112" s="105" t="s">
        <v>212</v>
      </c>
      <c r="D112" s="105"/>
      <c r="E112" s="105"/>
      <c r="F112" s="105"/>
      <c r="G112" s="105"/>
      <c r="H112" s="105"/>
      <c r="I112" s="105"/>
      <c r="J112" s="105"/>
      <c r="K112" s="105"/>
      <c r="L112" s="105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80"/>
      <c r="X112" s="80"/>
      <c r="Y112" s="106" t="s">
        <v>221</v>
      </c>
      <c r="Z112" s="107"/>
      <c r="AA112" s="107"/>
      <c r="AB112" s="107"/>
      <c r="AC112" s="107"/>
      <c r="AD112" s="107"/>
      <c r="AE112" s="80"/>
      <c r="AF112" s="49"/>
      <c r="AG112" s="49"/>
      <c r="AH112" s="49"/>
      <c r="AI112" s="49"/>
      <c r="AJ112" s="49"/>
      <c r="AK112" s="49"/>
      <c r="AL112" s="108" t="s">
        <v>223</v>
      </c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63"/>
      <c r="BL112" s="63"/>
      <c r="BM112" s="50"/>
      <c r="BN112" s="51"/>
      <c r="BO112" s="51"/>
      <c r="BP112" s="51"/>
      <c r="BQ112" s="51"/>
      <c r="BR112" s="51"/>
      <c r="BS112" s="51"/>
      <c r="BT112" s="51"/>
      <c r="BU112" s="51"/>
      <c r="BV112" s="51"/>
      <c r="BW112" s="51"/>
      <c r="BX112" s="51"/>
      <c r="BY112" s="51"/>
      <c r="BZ112" s="51"/>
      <c r="CA112" s="51"/>
      <c r="CB112" s="51"/>
      <c r="CC112" s="51"/>
      <c r="CD112" s="51"/>
      <c r="CE112" s="51"/>
    </row>
    <row r="113" spans="1:83" ht="18.75" customHeight="1">
      <c r="A113" s="49"/>
      <c r="B113" s="49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79"/>
      <c r="AF113" s="62"/>
      <c r="AG113" s="62"/>
      <c r="AH113" s="62"/>
      <c r="AI113" s="62"/>
      <c r="AJ113" s="62"/>
      <c r="AK113" s="62"/>
      <c r="AL113" s="110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51"/>
      <c r="BO113" s="51"/>
      <c r="BP113" s="51"/>
      <c r="BQ113" s="51"/>
      <c r="BR113" s="51"/>
      <c r="BS113" s="51"/>
      <c r="BT113" s="51"/>
      <c r="BU113" s="51"/>
      <c r="BV113" s="51"/>
      <c r="BW113" s="51"/>
      <c r="BX113" s="51"/>
      <c r="BY113" s="51"/>
      <c r="BZ113" s="51"/>
      <c r="CA113" s="51"/>
      <c r="CB113" s="51"/>
      <c r="CC113" s="51"/>
      <c r="CD113" s="51"/>
      <c r="CE113" s="51"/>
    </row>
    <row r="114" spans="1:83" ht="16.5" customHeight="1">
      <c r="A114" s="49"/>
      <c r="B114" s="49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79"/>
      <c r="AF114" s="62"/>
      <c r="AG114" s="62"/>
      <c r="AH114" s="62"/>
      <c r="AI114" s="62"/>
      <c r="AJ114" s="62"/>
      <c r="AK114" s="62"/>
      <c r="AL114" s="129"/>
      <c r="AM114" s="111"/>
      <c r="AN114" s="111"/>
      <c r="AO114" s="111"/>
      <c r="AP114" s="111"/>
      <c r="AQ114" s="111"/>
      <c r="AR114" s="111"/>
      <c r="AS114" s="111"/>
      <c r="AT114" s="111"/>
      <c r="AU114" s="111"/>
      <c r="AV114" s="111"/>
      <c r="AW114" s="111"/>
      <c r="AX114" s="111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  <c r="BI114" s="111"/>
      <c r="BJ114" s="111"/>
      <c r="BK114" s="63"/>
      <c r="BL114" s="63"/>
      <c r="BM114" s="50"/>
      <c r="BN114" s="51"/>
      <c r="BO114" s="51"/>
      <c r="BP114" s="51"/>
      <c r="BQ114" s="51"/>
      <c r="BR114" s="51"/>
      <c r="BS114" s="51"/>
      <c r="BT114" s="51"/>
      <c r="BU114" s="51"/>
      <c r="BV114" s="51"/>
      <c r="BW114" s="51"/>
      <c r="BX114" s="51"/>
      <c r="BY114" s="51"/>
      <c r="BZ114" s="51"/>
      <c r="CA114" s="51"/>
      <c r="CB114" s="51"/>
      <c r="CC114" s="51"/>
      <c r="CD114" s="51"/>
      <c r="CE114" s="51"/>
    </row>
    <row r="115" spans="1:83" ht="18.75" customHeight="1">
      <c r="A115" s="49"/>
      <c r="B115" s="49"/>
      <c r="C115" s="105" t="s">
        <v>213</v>
      </c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79"/>
      <c r="T115" s="79"/>
      <c r="U115" s="79"/>
      <c r="V115" s="79"/>
      <c r="W115" s="80"/>
      <c r="X115" s="80"/>
      <c r="Y115" s="106" t="s">
        <v>221</v>
      </c>
      <c r="Z115" s="107"/>
      <c r="AA115" s="107"/>
      <c r="AB115" s="107"/>
      <c r="AC115" s="107"/>
      <c r="AD115" s="107"/>
      <c r="AE115" s="80"/>
      <c r="AF115" s="62"/>
      <c r="AG115" s="62"/>
      <c r="AH115" s="62"/>
      <c r="AI115" s="62"/>
      <c r="AJ115" s="62"/>
      <c r="AK115" s="62"/>
      <c r="AL115" s="110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51"/>
      <c r="BO115" s="51"/>
      <c r="BP115" s="51"/>
      <c r="BQ115" s="51"/>
      <c r="BR115" s="51"/>
      <c r="BS115" s="51"/>
      <c r="BT115" s="51"/>
      <c r="BU115" s="51"/>
      <c r="BV115" s="51"/>
      <c r="BW115" s="51"/>
      <c r="BX115" s="51"/>
      <c r="BY115" s="51"/>
      <c r="BZ115" s="51"/>
      <c r="CA115" s="51"/>
      <c r="CB115" s="51"/>
      <c r="CC115" s="51"/>
      <c r="CD115" s="51"/>
      <c r="CE115" s="51"/>
    </row>
    <row r="116" spans="1:83" ht="18.75" customHeight="1">
      <c r="A116" s="49"/>
      <c r="B116" s="49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0"/>
      <c r="X116" s="80"/>
      <c r="Y116" s="79"/>
      <c r="Z116" s="79"/>
      <c r="AA116" s="79"/>
      <c r="AB116" s="79"/>
      <c r="AC116" s="79"/>
      <c r="AD116" s="79"/>
      <c r="AE116" s="79"/>
      <c r="AF116" s="62"/>
      <c r="AG116" s="62"/>
      <c r="AH116" s="62"/>
      <c r="AI116" s="62"/>
      <c r="AJ116" s="62"/>
      <c r="AK116" s="62"/>
      <c r="AL116" s="129"/>
      <c r="AM116" s="111"/>
      <c r="AN116" s="111"/>
      <c r="AO116" s="111"/>
      <c r="AP116" s="111"/>
      <c r="AQ116" s="111"/>
      <c r="AR116" s="111"/>
      <c r="AS116" s="111"/>
      <c r="AT116" s="111"/>
      <c r="AU116" s="111"/>
      <c r="AV116" s="111"/>
      <c r="AW116" s="111"/>
      <c r="AX116" s="111"/>
      <c r="AY116" s="111"/>
      <c r="AZ116" s="111"/>
      <c r="BA116" s="111"/>
      <c r="BB116" s="111"/>
      <c r="BC116" s="111"/>
      <c r="BD116" s="111"/>
      <c r="BE116" s="111"/>
      <c r="BF116" s="111"/>
      <c r="BG116" s="111"/>
      <c r="BH116" s="111"/>
      <c r="BI116" s="111"/>
      <c r="BJ116" s="111"/>
      <c r="BK116" s="63"/>
      <c r="BL116" s="63"/>
      <c r="BM116" s="50"/>
      <c r="BN116" s="51"/>
      <c r="BO116" s="51"/>
      <c r="BP116" s="51"/>
      <c r="BQ116" s="51"/>
      <c r="BR116" s="51"/>
      <c r="BS116" s="51"/>
      <c r="BT116" s="51"/>
      <c r="BU116" s="51"/>
      <c r="BV116" s="51"/>
      <c r="BW116" s="51"/>
      <c r="BX116" s="51"/>
      <c r="BY116" s="51"/>
      <c r="BZ116" s="51"/>
      <c r="CA116" s="51"/>
      <c r="CB116" s="51"/>
      <c r="CC116" s="51"/>
      <c r="CD116" s="51"/>
      <c r="CE116" s="51"/>
    </row>
    <row r="117" spans="1:83" ht="11.25" customHeight="1">
      <c r="A117" s="49"/>
      <c r="B117" s="49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79"/>
      <c r="Z117" s="79"/>
      <c r="AA117" s="79"/>
      <c r="AB117" s="79"/>
      <c r="AC117" s="79"/>
      <c r="AD117" s="79"/>
      <c r="AE117" s="80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</row>
    <row r="118" spans="1:83" ht="18.75" customHeight="1">
      <c r="A118" s="49"/>
      <c r="B118" s="49"/>
      <c r="C118" s="82" t="s">
        <v>214</v>
      </c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3"/>
      <c r="X118" s="83"/>
      <c r="Y118" s="126" t="s">
        <v>197</v>
      </c>
      <c r="Z118" s="127"/>
      <c r="AA118" s="127"/>
      <c r="AB118" s="127"/>
      <c r="AC118" s="127"/>
      <c r="AD118" s="127"/>
      <c r="AE118" s="80"/>
      <c r="AF118" s="128"/>
      <c r="AG118" s="111"/>
      <c r="AH118" s="111"/>
      <c r="AI118" s="111"/>
      <c r="AJ118" s="111"/>
      <c r="AK118" s="111"/>
      <c r="AL118" s="111"/>
      <c r="AM118" s="111"/>
      <c r="AN118" s="111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</row>
    <row r="119" spans="1:83" ht="18.75" customHeight="1">
      <c r="A119" s="49"/>
      <c r="B119" s="49"/>
      <c r="C119" s="126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  <c r="O119" s="127"/>
      <c r="P119" s="127"/>
      <c r="Q119" s="127"/>
      <c r="R119" s="127"/>
      <c r="S119" s="127"/>
      <c r="T119" s="127"/>
      <c r="U119" s="127"/>
      <c r="V119" s="127"/>
      <c r="W119" s="83"/>
      <c r="X119" s="83"/>
      <c r="Y119" s="83"/>
      <c r="Z119" s="83"/>
      <c r="AA119" s="83"/>
      <c r="AB119" s="83"/>
      <c r="AC119" s="83"/>
      <c r="AD119" s="83"/>
      <c r="AE119" s="80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51"/>
      <c r="BN119" s="51"/>
      <c r="BO119" s="51"/>
      <c r="BP119" s="51"/>
      <c r="BQ119" s="51"/>
      <c r="BR119" s="51"/>
      <c r="BS119" s="51"/>
      <c r="BT119" s="51"/>
      <c r="BU119" s="51"/>
      <c r="BV119" s="51"/>
      <c r="BW119" s="51"/>
      <c r="BX119" s="51"/>
      <c r="BY119" s="51"/>
      <c r="BZ119" s="51"/>
      <c r="CA119" s="51"/>
      <c r="CB119" s="51"/>
      <c r="CC119" s="51"/>
      <c r="CD119" s="51"/>
      <c r="CE119" s="51"/>
    </row>
    <row r="120" spans="1:83" ht="15.75" customHeight="1">
      <c r="A120" s="74"/>
      <c r="B120" s="74"/>
      <c r="C120" s="84"/>
      <c r="D120" s="84"/>
      <c r="E120" s="84"/>
      <c r="F120" s="84"/>
      <c r="G120" s="84"/>
      <c r="H120" s="84"/>
      <c r="I120" s="84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5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L120" s="74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</row>
    <row r="121" spans="1:83" ht="18.75" customHeight="1">
      <c r="A121" s="49"/>
      <c r="B121" s="49"/>
      <c r="C121" s="82" t="s">
        <v>215</v>
      </c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3"/>
      <c r="X121" s="83"/>
      <c r="Y121" s="126" t="s">
        <v>222</v>
      </c>
      <c r="Z121" s="127"/>
      <c r="AA121" s="127"/>
      <c r="AB121" s="127"/>
      <c r="AC121" s="127"/>
      <c r="AD121" s="127"/>
      <c r="AE121" s="80"/>
      <c r="AF121" s="128"/>
      <c r="AG121" s="111"/>
      <c r="AH121" s="111"/>
      <c r="AI121" s="111"/>
      <c r="AJ121" s="111"/>
      <c r="AK121" s="111"/>
      <c r="AL121" s="111"/>
      <c r="AM121" s="111"/>
      <c r="AN121" s="111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51"/>
      <c r="BN121" s="51"/>
      <c r="BO121" s="51"/>
      <c r="BP121" s="51"/>
      <c r="BQ121" s="51"/>
      <c r="BR121" s="51"/>
      <c r="BS121" s="51"/>
      <c r="BT121" s="51"/>
      <c r="BU121" s="51"/>
      <c r="BV121" s="51"/>
      <c r="BW121" s="51"/>
      <c r="BX121" s="51"/>
      <c r="BY121" s="51"/>
      <c r="BZ121" s="51"/>
      <c r="CA121" s="51"/>
      <c r="CB121" s="51"/>
      <c r="CC121" s="51"/>
      <c r="CD121" s="51"/>
      <c r="CE121" s="51"/>
    </row>
    <row r="122" spans="1:83" ht="15.75" customHeight="1">
      <c r="A122" s="74"/>
      <c r="B122" s="74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L122" s="74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</row>
    <row r="123" spans="1:83" ht="15.75" customHeight="1">
      <c r="A123" s="74"/>
      <c r="B123" s="74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</row>
    <row r="124" spans="1:83" ht="15.75" customHeight="1">
      <c r="A124" s="74"/>
      <c r="B124" s="74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L124" s="74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</row>
    <row r="125" spans="1:83" ht="15.75" customHeight="1">
      <c r="A125" s="74"/>
      <c r="B125" s="74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</row>
    <row r="126" spans="1:83" ht="15.75" customHeight="1">
      <c r="A126" s="74"/>
      <c r="B126" s="74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</row>
    <row r="127" spans="1:83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L127" s="74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</row>
    <row r="128" spans="1:83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L128" s="74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</row>
    <row r="129" spans="1:83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L129" s="74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</row>
  </sheetData>
  <mergeCells count="883">
    <mergeCell ref="BJ20:BK20"/>
    <mergeCell ref="BJ21:BK21"/>
    <mergeCell ref="BJ22:BK22"/>
    <mergeCell ref="BJ23:BK23"/>
    <mergeCell ref="B24:BB24"/>
    <mergeCell ref="BJ24:BK24"/>
    <mergeCell ref="AC18:AF18"/>
    <mergeCell ref="AG18:AJ18"/>
    <mergeCell ref="AK18:AO18"/>
    <mergeCell ref="AP18:AS18"/>
    <mergeCell ref="AT18:AX18"/>
    <mergeCell ref="AY18:BB18"/>
    <mergeCell ref="BE17:BE19"/>
    <mergeCell ref="A1:BK1"/>
    <mergeCell ref="B14:BK14"/>
    <mergeCell ref="B15:B19"/>
    <mergeCell ref="C15:BB17"/>
    <mergeCell ref="BC15:BH15"/>
    <mergeCell ref="BI15:BI19"/>
    <mergeCell ref="BJ15:BK19"/>
    <mergeCell ref="BC16:BC19"/>
    <mergeCell ref="BD16:BH16"/>
    <mergeCell ref="BD17:BD19"/>
    <mergeCell ref="BF17:BF19"/>
    <mergeCell ref="BG17:BG19"/>
    <mergeCell ref="BH17:BH19"/>
    <mergeCell ref="C18:F18"/>
    <mergeCell ref="G18:K18"/>
    <mergeCell ref="L18:O18"/>
    <mergeCell ref="P18:S18"/>
    <mergeCell ref="T18:X18"/>
    <mergeCell ref="Y18:AB18"/>
    <mergeCell ref="AZ26:BB28"/>
    <mergeCell ref="BC26:BJ28"/>
    <mergeCell ref="A30:BL30"/>
    <mergeCell ref="A31:B38"/>
    <mergeCell ref="C31:E38"/>
    <mergeCell ref="F31:AB38"/>
    <mergeCell ref="AC31:AT31"/>
    <mergeCell ref="AU31:BB31"/>
    <mergeCell ref="BC31:BJ31"/>
    <mergeCell ref="BK31:BL37"/>
    <mergeCell ref="Y26:AA28"/>
    <mergeCell ref="AB26:AF28"/>
    <mergeCell ref="AG26:AI28"/>
    <mergeCell ref="AJ26:AN28"/>
    <mergeCell ref="AP26:AR28"/>
    <mergeCell ref="AS26:AX28"/>
    <mergeCell ref="A26:C28"/>
    <mergeCell ref="D26:H28"/>
    <mergeCell ref="I26:K28"/>
    <mergeCell ref="L26:P28"/>
    <mergeCell ref="Q26:S28"/>
    <mergeCell ref="T26:X28"/>
    <mergeCell ref="BC35:BJ35"/>
    <mergeCell ref="AU37:BB37"/>
    <mergeCell ref="BO31:BO39"/>
    <mergeCell ref="BT31:BT39"/>
    <mergeCell ref="AC32:AF37"/>
    <mergeCell ref="AG32:AR33"/>
    <mergeCell ref="AS32:AT38"/>
    <mergeCell ref="AU32:AV32"/>
    <mergeCell ref="AW32:AX32"/>
    <mergeCell ref="AY32:AZ32"/>
    <mergeCell ref="BA32:BB32"/>
    <mergeCell ref="BC32:BD32"/>
    <mergeCell ref="BE32:BF32"/>
    <mergeCell ref="BG32:BH32"/>
    <mergeCell ref="BI32:BJ32"/>
    <mergeCell ref="AU33:BB33"/>
    <mergeCell ref="BC33:BJ33"/>
    <mergeCell ref="AG34:AH38"/>
    <mergeCell ref="AI34:AJ38"/>
    <mergeCell ref="AK34:AL38"/>
    <mergeCell ref="AM34:AN38"/>
    <mergeCell ref="AO34:AP38"/>
    <mergeCell ref="BE34:BF34"/>
    <mergeCell ref="BG34:BH34"/>
    <mergeCell ref="BI34:BJ34"/>
    <mergeCell ref="AU35:BB35"/>
    <mergeCell ref="BC37:BJ37"/>
    <mergeCell ref="AQ34:AR38"/>
    <mergeCell ref="AU34:AV34"/>
    <mergeCell ref="AW34:AX34"/>
    <mergeCell ref="AY34:AZ34"/>
    <mergeCell ref="BA34:BB34"/>
    <mergeCell ref="BC34:BD34"/>
    <mergeCell ref="AQ39:AR39"/>
    <mergeCell ref="AS39:AT39"/>
    <mergeCell ref="BK39:BL39"/>
    <mergeCell ref="AC38:AD38"/>
    <mergeCell ref="AE38:AF38"/>
    <mergeCell ref="BK38:BL38"/>
    <mergeCell ref="A39:B39"/>
    <mergeCell ref="C39:E39"/>
    <mergeCell ref="F39:AB39"/>
    <mergeCell ref="AC39:AD39"/>
    <mergeCell ref="AE39:AF39"/>
    <mergeCell ref="AG39:AH39"/>
    <mergeCell ref="AI39:AJ39"/>
    <mergeCell ref="A41:B41"/>
    <mergeCell ref="C41:E41"/>
    <mergeCell ref="F41:AB41"/>
    <mergeCell ref="AC41:AD41"/>
    <mergeCell ref="AK39:AL39"/>
    <mergeCell ref="AM39:AN39"/>
    <mergeCell ref="AO39:AP39"/>
    <mergeCell ref="A42:B42"/>
    <mergeCell ref="C42:E42"/>
    <mergeCell ref="F42:AB42"/>
    <mergeCell ref="AC42:AD42"/>
    <mergeCell ref="AE42:AF42"/>
    <mergeCell ref="AG42:AH42"/>
    <mergeCell ref="AI42:AJ42"/>
    <mergeCell ref="AE41:AF41"/>
    <mergeCell ref="AG41:AH41"/>
    <mergeCell ref="AI41:AJ41"/>
    <mergeCell ref="AK42:AL42"/>
    <mergeCell ref="AM42:AN42"/>
    <mergeCell ref="AO42:AP42"/>
    <mergeCell ref="AQ42:AR42"/>
    <mergeCell ref="AS42:AT42"/>
    <mergeCell ref="BK42:BL42"/>
    <mergeCell ref="AQ41:AR41"/>
    <mergeCell ref="AS41:AT41"/>
    <mergeCell ref="BK41:BL41"/>
    <mergeCell ref="AK41:AL41"/>
    <mergeCell ref="AM41:AN41"/>
    <mergeCell ref="AO41:AP41"/>
    <mergeCell ref="BK43:BL43"/>
    <mergeCell ref="A44:B44"/>
    <mergeCell ref="C44:E44"/>
    <mergeCell ref="F44:AB44"/>
    <mergeCell ref="AC44:AD44"/>
    <mergeCell ref="AE44:AF44"/>
    <mergeCell ref="AG44:AH44"/>
    <mergeCell ref="AI44:AJ44"/>
    <mergeCell ref="AK44:AL44"/>
    <mergeCell ref="AM44:AN44"/>
    <mergeCell ref="AI43:AJ43"/>
    <mergeCell ref="AK43:AL43"/>
    <mergeCell ref="AM43:AN43"/>
    <mergeCell ref="AO43:AP43"/>
    <mergeCell ref="AQ43:AR43"/>
    <mergeCell ref="AS43:AT43"/>
    <mergeCell ref="A43:B43"/>
    <mergeCell ref="C43:E43"/>
    <mergeCell ref="F43:AB43"/>
    <mergeCell ref="AC43:AD43"/>
    <mergeCell ref="AE43:AF43"/>
    <mergeCell ref="AG43:AH43"/>
    <mergeCell ref="AO44:AP44"/>
    <mergeCell ref="AQ44:AR44"/>
    <mergeCell ref="AG46:AH46"/>
    <mergeCell ref="AI46:AJ46"/>
    <mergeCell ref="AK46:AL46"/>
    <mergeCell ref="AM46:AN46"/>
    <mergeCell ref="AS44:AT44"/>
    <mergeCell ref="BK44:BL44"/>
    <mergeCell ref="A45:B45"/>
    <mergeCell ref="C45:E45"/>
    <mergeCell ref="F45:AB45"/>
    <mergeCell ref="AC45:AD45"/>
    <mergeCell ref="AE45:AF45"/>
    <mergeCell ref="AG45:AH45"/>
    <mergeCell ref="BK45:BL45"/>
    <mergeCell ref="AI45:AJ45"/>
    <mergeCell ref="AK45:AL45"/>
    <mergeCell ref="AM45:AN45"/>
    <mergeCell ref="AO45:AP45"/>
    <mergeCell ref="AQ45:AR45"/>
    <mergeCell ref="AS45:AT45"/>
    <mergeCell ref="AK48:AL48"/>
    <mergeCell ref="AM48:AN48"/>
    <mergeCell ref="AO46:AP46"/>
    <mergeCell ref="AQ46:AR46"/>
    <mergeCell ref="AS46:AT46"/>
    <mergeCell ref="BK46:BL46"/>
    <mergeCell ref="A47:B47"/>
    <mergeCell ref="C47:E47"/>
    <mergeCell ref="F47:AB47"/>
    <mergeCell ref="AC47:AD47"/>
    <mergeCell ref="AE47:AF47"/>
    <mergeCell ref="AG47:AH47"/>
    <mergeCell ref="BK47:BL47"/>
    <mergeCell ref="AI47:AJ47"/>
    <mergeCell ref="AK47:AL47"/>
    <mergeCell ref="AM47:AN47"/>
    <mergeCell ref="AO47:AP47"/>
    <mergeCell ref="AQ47:AR47"/>
    <mergeCell ref="AS47:AT47"/>
    <mergeCell ref="A46:B46"/>
    <mergeCell ref="C46:E46"/>
    <mergeCell ref="F46:AB46"/>
    <mergeCell ref="AC46:AD46"/>
    <mergeCell ref="AE46:AF46"/>
    <mergeCell ref="AO48:AP48"/>
    <mergeCell ref="AQ48:AR48"/>
    <mergeCell ref="AS48:AT48"/>
    <mergeCell ref="BK48:BL48"/>
    <mergeCell ref="A49:B49"/>
    <mergeCell ref="C49:E49"/>
    <mergeCell ref="F49:AB49"/>
    <mergeCell ref="AC49:AD49"/>
    <mergeCell ref="AE49:AF49"/>
    <mergeCell ref="AG49:AH49"/>
    <mergeCell ref="BK49:BL49"/>
    <mergeCell ref="AI49:AJ49"/>
    <mergeCell ref="AK49:AL49"/>
    <mergeCell ref="AM49:AN49"/>
    <mergeCell ref="AO49:AP49"/>
    <mergeCell ref="AQ49:AR49"/>
    <mergeCell ref="AS49:AT49"/>
    <mergeCell ref="A48:B48"/>
    <mergeCell ref="C48:E48"/>
    <mergeCell ref="F48:AB48"/>
    <mergeCell ref="AC48:AD48"/>
    <mergeCell ref="AE48:AF48"/>
    <mergeCell ref="AG48:AH48"/>
    <mergeCell ref="AI48:AJ48"/>
    <mergeCell ref="BK50:BL50"/>
    <mergeCell ref="A51:B51"/>
    <mergeCell ref="C51:E51"/>
    <mergeCell ref="F51:AB51"/>
    <mergeCell ref="AC51:AD51"/>
    <mergeCell ref="AE51:AF51"/>
    <mergeCell ref="AG51:AH51"/>
    <mergeCell ref="BK51:BL51"/>
    <mergeCell ref="AI51:AJ51"/>
    <mergeCell ref="AK51:AL51"/>
    <mergeCell ref="AM51:AN51"/>
    <mergeCell ref="AO51:AP51"/>
    <mergeCell ref="AQ51:AR51"/>
    <mergeCell ref="AS51:AT51"/>
    <mergeCell ref="A50:B50"/>
    <mergeCell ref="C50:E50"/>
    <mergeCell ref="F50:AB50"/>
    <mergeCell ref="AC50:AD50"/>
    <mergeCell ref="AE50:AF50"/>
    <mergeCell ref="AG50:AH50"/>
    <mergeCell ref="AI50:AJ50"/>
    <mergeCell ref="AK50:AL50"/>
    <mergeCell ref="AM50:AN50"/>
    <mergeCell ref="AC52:AD52"/>
    <mergeCell ref="AE52:AF52"/>
    <mergeCell ref="AG52:AH52"/>
    <mergeCell ref="AI52:AJ52"/>
    <mergeCell ref="AK52:AL52"/>
    <mergeCell ref="AM52:AN52"/>
    <mergeCell ref="AO50:AP50"/>
    <mergeCell ref="AQ50:AR50"/>
    <mergeCell ref="AS50:AT50"/>
    <mergeCell ref="AG54:AH54"/>
    <mergeCell ref="AI54:AJ54"/>
    <mergeCell ref="AK54:AL54"/>
    <mergeCell ref="AM54:AN54"/>
    <mergeCell ref="AO52:AP52"/>
    <mergeCell ref="AQ52:AR52"/>
    <mergeCell ref="AS52:AT52"/>
    <mergeCell ref="BK52:BL52"/>
    <mergeCell ref="A53:B53"/>
    <mergeCell ref="C53:E53"/>
    <mergeCell ref="F53:AB53"/>
    <mergeCell ref="AC53:AD53"/>
    <mergeCell ref="AE53:AF53"/>
    <mergeCell ref="AG53:AH53"/>
    <mergeCell ref="BK53:BL53"/>
    <mergeCell ref="AI53:AJ53"/>
    <mergeCell ref="AK53:AL53"/>
    <mergeCell ref="AM53:AN53"/>
    <mergeCell ref="AO53:AP53"/>
    <mergeCell ref="AQ53:AR53"/>
    <mergeCell ref="AS53:AT53"/>
    <mergeCell ref="A52:B52"/>
    <mergeCell ref="C52:E52"/>
    <mergeCell ref="F52:AB52"/>
    <mergeCell ref="AK56:AL56"/>
    <mergeCell ref="AM56:AN56"/>
    <mergeCell ref="AO54:AP54"/>
    <mergeCell ref="AQ54:AR54"/>
    <mergeCell ref="AS54:AT54"/>
    <mergeCell ref="BK54:BL54"/>
    <mergeCell ref="A55:B55"/>
    <mergeCell ref="C55:E55"/>
    <mergeCell ref="F55:AB55"/>
    <mergeCell ref="AC55:AD55"/>
    <mergeCell ref="AE55:AF55"/>
    <mergeCell ref="AG55:AH55"/>
    <mergeCell ref="BK55:BL55"/>
    <mergeCell ref="AI55:AJ55"/>
    <mergeCell ref="AK55:AL55"/>
    <mergeCell ref="AM55:AN55"/>
    <mergeCell ref="AO55:AP55"/>
    <mergeCell ref="AQ55:AR55"/>
    <mergeCell ref="AS55:AT55"/>
    <mergeCell ref="A54:B54"/>
    <mergeCell ref="C54:E54"/>
    <mergeCell ref="F54:AB54"/>
    <mergeCell ref="AC54:AD54"/>
    <mergeCell ref="AE54:AF54"/>
    <mergeCell ref="AO56:AP56"/>
    <mergeCell ref="AQ56:AR56"/>
    <mergeCell ref="AS56:AT56"/>
    <mergeCell ref="BK56:BL56"/>
    <mergeCell ref="A57:B57"/>
    <mergeCell ref="C57:E57"/>
    <mergeCell ref="F57:AB57"/>
    <mergeCell ref="AC57:AD57"/>
    <mergeCell ref="AE57:AF57"/>
    <mergeCell ref="AG57:AH57"/>
    <mergeCell ref="BK57:BL57"/>
    <mergeCell ref="AI57:AJ57"/>
    <mergeCell ref="AK57:AL57"/>
    <mergeCell ref="AM57:AN57"/>
    <mergeCell ref="AO57:AP57"/>
    <mergeCell ref="AQ57:AR57"/>
    <mergeCell ref="AS57:AT57"/>
    <mergeCell ref="A56:B56"/>
    <mergeCell ref="C56:E56"/>
    <mergeCell ref="F56:AB56"/>
    <mergeCell ref="AC56:AD56"/>
    <mergeCell ref="AE56:AF56"/>
    <mergeCell ref="AG56:AH56"/>
    <mergeCell ref="AI56:AJ56"/>
    <mergeCell ref="BK58:BL58"/>
    <mergeCell ref="A59:B59"/>
    <mergeCell ref="C59:E59"/>
    <mergeCell ref="F59:AB59"/>
    <mergeCell ref="AC59:AD59"/>
    <mergeCell ref="AE59:AF59"/>
    <mergeCell ref="AG59:AH59"/>
    <mergeCell ref="BK59:BL59"/>
    <mergeCell ref="AI59:AJ59"/>
    <mergeCell ref="AK59:AL59"/>
    <mergeCell ref="AM59:AN59"/>
    <mergeCell ref="AO59:AP59"/>
    <mergeCell ref="AQ59:AR59"/>
    <mergeCell ref="AS59:AT59"/>
    <mergeCell ref="A58:B58"/>
    <mergeCell ref="C58:E58"/>
    <mergeCell ref="F58:AB58"/>
    <mergeCell ref="AC58:AD58"/>
    <mergeCell ref="AE58:AF58"/>
    <mergeCell ref="AG58:AH58"/>
    <mergeCell ref="AI58:AJ58"/>
    <mergeCell ref="AK58:AL58"/>
    <mergeCell ref="AM58:AN58"/>
    <mergeCell ref="AC60:AD60"/>
    <mergeCell ref="AE60:AF60"/>
    <mergeCell ref="AG60:AH60"/>
    <mergeCell ref="AI60:AJ60"/>
    <mergeCell ref="AK60:AL60"/>
    <mergeCell ref="AM60:AN60"/>
    <mergeCell ref="AO58:AP58"/>
    <mergeCell ref="AQ58:AR58"/>
    <mergeCell ref="AS58:AT58"/>
    <mergeCell ref="AG62:AH62"/>
    <mergeCell ref="AI62:AJ62"/>
    <mergeCell ref="AK62:AL62"/>
    <mergeCell ref="AM62:AN62"/>
    <mergeCell ref="AO60:AP60"/>
    <mergeCell ref="AQ60:AR60"/>
    <mergeCell ref="AS60:AT60"/>
    <mergeCell ref="BK60:BL60"/>
    <mergeCell ref="A61:B61"/>
    <mergeCell ref="C61:E61"/>
    <mergeCell ref="F61:AB61"/>
    <mergeCell ref="AC61:AD61"/>
    <mergeCell ref="AE61:AF61"/>
    <mergeCell ref="AG61:AH61"/>
    <mergeCell ref="BK61:BL61"/>
    <mergeCell ref="AI61:AJ61"/>
    <mergeCell ref="AK61:AL61"/>
    <mergeCell ref="AM61:AN61"/>
    <mergeCell ref="AO61:AP61"/>
    <mergeCell ref="AQ61:AR61"/>
    <mergeCell ref="AS61:AT61"/>
    <mergeCell ref="A60:B60"/>
    <mergeCell ref="C60:E60"/>
    <mergeCell ref="F60:AB60"/>
    <mergeCell ref="AK64:AL64"/>
    <mergeCell ref="AM64:AN64"/>
    <mergeCell ref="AO62:AP62"/>
    <mergeCell ref="AQ62:AR62"/>
    <mergeCell ref="AS62:AT62"/>
    <mergeCell ref="BK62:BL62"/>
    <mergeCell ref="A63:B63"/>
    <mergeCell ref="C63:E63"/>
    <mergeCell ref="F63:AB63"/>
    <mergeCell ref="AC63:AD63"/>
    <mergeCell ref="AE63:AF63"/>
    <mergeCell ref="AG63:AH63"/>
    <mergeCell ref="BK63:BL63"/>
    <mergeCell ref="AI63:AJ63"/>
    <mergeCell ref="AK63:AL63"/>
    <mergeCell ref="AM63:AN63"/>
    <mergeCell ref="AO63:AP63"/>
    <mergeCell ref="AQ63:AR63"/>
    <mergeCell ref="AS63:AT63"/>
    <mergeCell ref="A62:B62"/>
    <mergeCell ref="C62:E62"/>
    <mergeCell ref="F62:AB62"/>
    <mergeCell ref="AC62:AD62"/>
    <mergeCell ref="AE62:AF62"/>
    <mergeCell ref="AO64:AP64"/>
    <mergeCell ref="AQ64:AR64"/>
    <mergeCell ref="AS64:AT64"/>
    <mergeCell ref="BK64:BL64"/>
    <mergeCell ref="A65:B65"/>
    <mergeCell ref="C65:E65"/>
    <mergeCell ref="F65:AB65"/>
    <mergeCell ref="AC65:AD65"/>
    <mergeCell ref="AE65:AF65"/>
    <mergeCell ref="AG65:AH65"/>
    <mergeCell ref="BK65:BL65"/>
    <mergeCell ref="AI65:AJ65"/>
    <mergeCell ref="AK65:AL65"/>
    <mergeCell ref="AM65:AN65"/>
    <mergeCell ref="AO65:AP65"/>
    <mergeCell ref="AQ65:AR65"/>
    <mergeCell ref="AS65:AT65"/>
    <mergeCell ref="A64:B64"/>
    <mergeCell ref="C64:E64"/>
    <mergeCell ref="F64:AB64"/>
    <mergeCell ref="AC64:AD64"/>
    <mergeCell ref="AE64:AF64"/>
    <mergeCell ref="AG64:AH64"/>
    <mergeCell ref="AI64:AJ64"/>
    <mergeCell ref="A66:B67"/>
    <mergeCell ref="C66:E66"/>
    <mergeCell ref="F66:AB66"/>
    <mergeCell ref="AC66:AD67"/>
    <mergeCell ref="AE66:AF67"/>
    <mergeCell ref="AG66:AH67"/>
    <mergeCell ref="AI66:AJ67"/>
    <mergeCell ref="AK66:AL67"/>
    <mergeCell ref="AM66:AN67"/>
    <mergeCell ref="AZ66:AZ67"/>
    <mergeCell ref="BA66:BA67"/>
    <mergeCell ref="BB66:BB67"/>
    <mergeCell ref="BC66:BC67"/>
    <mergeCell ref="AO66:AP67"/>
    <mergeCell ref="AQ66:AR67"/>
    <mergeCell ref="AS66:AT67"/>
    <mergeCell ref="AU66:AU67"/>
    <mergeCell ref="AV66:AV67"/>
    <mergeCell ref="AW66:AW67"/>
    <mergeCell ref="BR66:BR67"/>
    <mergeCell ref="BS66:BS67"/>
    <mergeCell ref="BT66:BT67"/>
    <mergeCell ref="C67:E67"/>
    <mergeCell ref="F67:AB67"/>
    <mergeCell ref="A68:B69"/>
    <mergeCell ref="C68:E68"/>
    <mergeCell ref="F68:AB68"/>
    <mergeCell ref="AC68:AD69"/>
    <mergeCell ref="AE68:AF69"/>
    <mergeCell ref="BJ66:BJ67"/>
    <mergeCell ref="BK66:BL67"/>
    <mergeCell ref="BM66:BM67"/>
    <mergeCell ref="BN66:BN67"/>
    <mergeCell ref="BO66:BO67"/>
    <mergeCell ref="BQ66:BQ67"/>
    <mergeCell ref="BD66:BD67"/>
    <mergeCell ref="BE66:BE67"/>
    <mergeCell ref="BF66:BF67"/>
    <mergeCell ref="BG66:BG67"/>
    <mergeCell ref="BH66:BH67"/>
    <mergeCell ref="BI66:BI67"/>
    <mergeCell ref="AX66:AX67"/>
    <mergeCell ref="AY66:AY67"/>
    <mergeCell ref="AZ68:AZ69"/>
    <mergeCell ref="BA68:BA69"/>
    <mergeCell ref="BB68:BB69"/>
    <mergeCell ref="BC68:BC69"/>
    <mergeCell ref="BD68:BD69"/>
    <mergeCell ref="BE68:BE69"/>
    <mergeCell ref="AS68:AT69"/>
    <mergeCell ref="AU68:AU69"/>
    <mergeCell ref="AV68:AV69"/>
    <mergeCell ref="BO70:BO71"/>
    <mergeCell ref="BQ70:BQ71"/>
    <mergeCell ref="BR70:BR71"/>
    <mergeCell ref="BS70:BS71"/>
    <mergeCell ref="BT70:BT71"/>
    <mergeCell ref="C71:E71"/>
    <mergeCell ref="F71:AB71"/>
    <mergeCell ref="A70:B71"/>
    <mergeCell ref="C70:E70"/>
    <mergeCell ref="F70:AB70"/>
    <mergeCell ref="AC70:AD71"/>
    <mergeCell ref="AE70:AF71"/>
    <mergeCell ref="AG70:AH71"/>
    <mergeCell ref="AI70:AJ71"/>
    <mergeCell ref="BH70:BH71"/>
    <mergeCell ref="BI70:BI71"/>
    <mergeCell ref="BJ70:BJ71"/>
    <mergeCell ref="BK70:BL71"/>
    <mergeCell ref="BM70:BM71"/>
    <mergeCell ref="BN70:BN71"/>
    <mergeCell ref="BB70:BB71"/>
    <mergeCell ref="BC70:BC71"/>
    <mergeCell ref="BD70:BD71"/>
    <mergeCell ref="BE70:BE71"/>
    <mergeCell ref="BT68:BT69"/>
    <mergeCell ref="C69:E69"/>
    <mergeCell ref="F69:AB69"/>
    <mergeCell ref="BO68:BO69"/>
    <mergeCell ref="BQ68:BQ69"/>
    <mergeCell ref="BR68:BR69"/>
    <mergeCell ref="BS68:BS69"/>
    <mergeCell ref="AW68:AW69"/>
    <mergeCell ref="AX68:AX69"/>
    <mergeCell ref="AY68:AY69"/>
    <mergeCell ref="AG68:AH69"/>
    <mergeCell ref="AI68:AJ69"/>
    <mergeCell ref="AK68:AL69"/>
    <mergeCell ref="AM68:AN69"/>
    <mergeCell ref="AO68:AP69"/>
    <mergeCell ref="AQ68:AR69"/>
    <mergeCell ref="BM68:BM69"/>
    <mergeCell ref="BN68:BN69"/>
    <mergeCell ref="BF68:BF69"/>
    <mergeCell ref="BG68:BG69"/>
    <mergeCell ref="BH68:BH69"/>
    <mergeCell ref="BI68:BI69"/>
    <mergeCell ref="BJ68:BJ69"/>
    <mergeCell ref="BK68:BL69"/>
    <mergeCell ref="BF70:BF71"/>
    <mergeCell ref="BG70:BG71"/>
    <mergeCell ref="AV70:AV71"/>
    <mergeCell ref="AW70:AW71"/>
    <mergeCell ref="AX70:AX71"/>
    <mergeCell ref="AY70:AY71"/>
    <mergeCell ref="AZ70:AZ71"/>
    <mergeCell ref="BA70:BA71"/>
    <mergeCell ref="AK70:AL71"/>
    <mergeCell ref="AM70:AN71"/>
    <mergeCell ref="AO70:AP71"/>
    <mergeCell ref="AQ70:AR71"/>
    <mergeCell ref="AS70:AT71"/>
    <mergeCell ref="AU70:AU71"/>
    <mergeCell ref="AI72:AJ73"/>
    <mergeCell ref="AK72:AL73"/>
    <mergeCell ref="AM72:AN73"/>
    <mergeCell ref="AO72:AP73"/>
    <mergeCell ref="AQ72:AR73"/>
    <mergeCell ref="AS72:AT73"/>
    <mergeCell ref="A72:B73"/>
    <mergeCell ref="C72:E72"/>
    <mergeCell ref="F72:AB72"/>
    <mergeCell ref="AC72:AD73"/>
    <mergeCell ref="AE72:AF73"/>
    <mergeCell ref="AG72:AH73"/>
    <mergeCell ref="C73:E73"/>
    <mergeCell ref="F73:AB73"/>
    <mergeCell ref="BA72:BA73"/>
    <mergeCell ref="BB72:BB73"/>
    <mergeCell ref="BC72:BC73"/>
    <mergeCell ref="BD72:BD73"/>
    <mergeCell ref="BE72:BE73"/>
    <mergeCell ref="BF72:BF73"/>
    <mergeCell ref="AU72:AU73"/>
    <mergeCell ref="AV72:AV73"/>
    <mergeCell ref="AW72:AW73"/>
    <mergeCell ref="AX72:AX73"/>
    <mergeCell ref="AY72:AY73"/>
    <mergeCell ref="AZ72:AZ73"/>
    <mergeCell ref="BN72:BN73"/>
    <mergeCell ref="BO72:BO73"/>
    <mergeCell ref="BQ72:BQ73"/>
    <mergeCell ref="BR72:BR73"/>
    <mergeCell ref="BS72:BS73"/>
    <mergeCell ref="BT72:BT73"/>
    <mergeCell ref="BG72:BG73"/>
    <mergeCell ref="BH72:BH73"/>
    <mergeCell ref="BI72:BI73"/>
    <mergeCell ref="BJ72:BJ73"/>
    <mergeCell ref="BK72:BL73"/>
    <mergeCell ref="BM72:BM73"/>
    <mergeCell ref="AI74:AJ75"/>
    <mergeCell ref="AK74:AL75"/>
    <mergeCell ref="AM74:AN75"/>
    <mergeCell ref="AO74:AP75"/>
    <mergeCell ref="AQ74:AR75"/>
    <mergeCell ref="AS74:AT75"/>
    <mergeCell ref="A74:B75"/>
    <mergeCell ref="C74:E74"/>
    <mergeCell ref="F74:AB74"/>
    <mergeCell ref="AC74:AD75"/>
    <mergeCell ref="AE74:AF75"/>
    <mergeCell ref="AG74:AH75"/>
    <mergeCell ref="C75:E75"/>
    <mergeCell ref="F75:AB75"/>
    <mergeCell ref="BA74:BA75"/>
    <mergeCell ref="BB74:BB75"/>
    <mergeCell ref="BC74:BC75"/>
    <mergeCell ref="BD74:BD75"/>
    <mergeCell ref="BE74:BE75"/>
    <mergeCell ref="BF74:BF75"/>
    <mergeCell ref="AU74:AU75"/>
    <mergeCell ref="AV74:AV75"/>
    <mergeCell ref="AW74:AW75"/>
    <mergeCell ref="AX74:AX75"/>
    <mergeCell ref="AY74:AY75"/>
    <mergeCell ref="AZ74:AZ75"/>
    <mergeCell ref="BN74:BN75"/>
    <mergeCell ref="BO74:BO75"/>
    <mergeCell ref="BQ74:BQ75"/>
    <mergeCell ref="BR74:BR75"/>
    <mergeCell ref="BS74:BS75"/>
    <mergeCell ref="BT74:BT75"/>
    <mergeCell ref="BG74:BG75"/>
    <mergeCell ref="BH74:BH75"/>
    <mergeCell ref="BI74:BI75"/>
    <mergeCell ref="BJ74:BJ75"/>
    <mergeCell ref="BK74:BL75"/>
    <mergeCell ref="BM74:BM75"/>
    <mergeCell ref="AI76:AJ77"/>
    <mergeCell ref="AK76:AL77"/>
    <mergeCell ref="AM76:AN77"/>
    <mergeCell ref="AO76:AP77"/>
    <mergeCell ref="AQ76:AR77"/>
    <mergeCell ref="AS76:AT77"/>
    <mergeCell ref="A76:B77"/>
    <mergeCell ref="C76:E76"/>
    <mergeCell ref="F76:AB76"/>
    <mergeCell ref="AC76:AD77"/>
    <mergeCell ref="AE76:AF77"/>
    <mergeCell ref="AG76:AH77"/>
    <mergeCell ref="C77:E77"/>
    <mergeCell ref="F77:AB77"/>
    <mergeCell ref="BA76:BA77"/>
    <mergeCell ref="BB76:BB77"/>
    <mergeCell ref="BC76:BC77"/>
    <mergeCell ref="BD76:BD77"/>
    <mergeCell ref="BE76:BE77"/>
    <mergeCell ref="BF76:BF77"/>
    <mergeCell ref="AU76:AU77"/>
    <mergeCell ref="AV76:AV77"/>
    <mergeCell ref="AW76:AW77"/>
    <mergeCell ref="AX76:AX77"/>
    <mergeCell ref="AY76:AY77"/>
    <mergeCell ref="AZ76:AZ77"/>
    <mergeCell ref="BN76:BN77"/>
    <mergeCell ref="BO76:BO77"/>
    <mergeCell ref="BQ76:BQ77"/>
    <mergeCell ref="BR76:BR77"/>
    <mergeCell ref="BS76:BS77"/>
    <mergeCell ref="BT76:BT77"/>
    <mergeCell ref="BG76:BG77"/>
    <mergeCell ref="BH76:BH77"/>
    <mergeCell ref="BI76:BI77"/>
    <mergeCell ref="BJ76:BJ77"/>
    <mergeCell ref="BK76:BL77"/>
    <mergeCell ref="BM76:BM77"/>
    <mergeCell ref="AI78:AJ79"/>
    <mergeCell ref="AK78:AL79"/>
    <mergeCell ref="AM78:AN79"/>
    <mergeCell ref="AO78:AP79"/>
    <mergeCell ref="AQ78:AR79"/>
    <mergeCell ref="AS78:AT79"/>
    <mergeCell ref="A78:B79"/>
    <mergeCell ref="C78:E78"/>
    <mergeCell ref="F78:AB78"/>
    <mergeCell ref="AC78:AD79"/>
    <mergeCell ref="AE78:AF79"/>
    <mergeCell ref="AG78:AH79"/>
    <mergeCell ref="C79:E79"/>
    <mergeCell ref="F79:AB79"/>
    <mergeCell ref="BA78:BA79"/>
    <mergeCell ref="BB78:BB79"/>
    <mergeCell ref="BC78:BC79"/>
    <mergeCell ref="BD78:BD79"/>
    <mergeCell ref="BE78:BE79"/>
    <mergeCell ref="BF78:BF79"/>
    <mergeCell ref="AU78:AU79"/>
    <mergeCell ref="AV78:AV79"/>
    <mergeCell ref="AW78:AW79"/>
    <mergeCell ref="AX78:AX79"/>
    <mergeCell ref="AY78:AY79"/>
    <mergeCell ref="AZ78:AZ79"/>
    <mergeCell ref="BN78:BN79"/>
    <mergeCell ref="BO78:BO79"/>
    <mergeCell ref="BQ78:BQ79"/>
    <mergeCell ref="BR78:BR79"/>
    <mergeCell ref="BS78:BS79"/>
    <mergeCell ref="BT78:BT79"/>
    <mergeCell ref="BG78:BG79"/>
    <mergeCell ref="BH78:BH79"/>
    <mergeCell ref="BI78:BI79"/>
    <mergeCell ref="BJ78:BJ79"/>
    <mergeCell ref="BK78:BL79"/>
    <mergeCell ref="BM78:BM79"/>
    <mergeCell ref="AI80:AJ81"/>
    <mergeCell ref="AK80:AL81"/>
    <mergeCell ref="AM80:AN81"/>
    <mergeCell ref="AO80:AP81"/>
    <mergeCell ref="AQ80:AR81"/>
    <mergeCell ref="AS80:AT81"/>
    <mergeCell ref="A80:B81"/>
    <mergeCell ref="C80:E80"/>
    <mergeCell ref="F80:AB80"/>
    <mergeCell ref="AC80:AD81"/>
    <mergeCell ref="AE80:AF81"/>
    <mergeCell ref="AG80:AH81"/>
    <mergeCell ref="C81:E81"/>
    <mergeCell ref="F81:AB81"/>
    <mergeCell ref="BA80:BA81"/>
    <mergeCell ref="BB80:BB81"/>
    <mergeCell ref="BC80:BC81"/>
    <mergeCell ref="BD80:BD81"/>
    <mergeCell ref="BE80:BE81"/>
    <mergeCell ref="BF80:BF81"/>
    <mergeCell ref="AU80:AU81"/>
    <mergeCell ref="AV80:AV81"/>
    <mergeCell ref="AW80:AW81"/>
    <mergeCell ref="AX80:AX81"/>
    <mergeCell ref="AY80:AY81"/>
    <mergeCell ref="AZ80:AZ81"/>
    <mergeCell ref="BN80:BN81"/>
    <mergeCell ref="BO80:BO81"/>
    <mergeCell ref="BQ80:BQ81"/>
    <mergeCell ref="BR80:BR81"/>
    <mergeCell ref="BS80:BS81"/>
    <mergeCell ref="BT80:BT81"/>
    <mergeCell ref="BG80:BG81"/>
    <mergeCell ref="BH80:BH81"/>
    <mergeCell ref="BI80:BI81"/>
    <mergeCell ref="BJ80:BJ81"/>
    <mergeCell ref="BK80:BL81"/>
    <mergeCell ref="BM80:BM81"/>
    <mergeCell ref="BI82:BI83"/>
    <mergeCell ref="BJ82:BJ83"/>
    <mergeCell ref="BK82:BL83"/>
    <mergeCell ref="C83:E83"/>
    <mergeCell ref="F83:AB83"/>
    <mergeCell ref="BA82:BA83"/>
    <mergeCell ref="BB82:BB83"/>
    <mergeCell ref="BC82:BC83"/>
    <mergeCell ref="BD82:BD83"/>
    <mergeCell ref="BE82:BE83"/>
    <mergeCell ref="BF82:BF83"/>
    <mergeCell ref="AU82:AU83"/>
    <mergeCell ref="AV82:AV83"/>
    <mergeCell ref="AW82:AW83"/>
    <mergeCell ref="AX82:AX83"/>
    <mergeCell ref="AY82:AY83"/>
    <mergeCell ref="AZ82:AZ83"/>
    <mergeCell ref="AI82:AJ83"/>
    <mergeCell ref="AK82:AL83"/>
    <mergeCell ref="AM82:AN83"/>
    <mergeCell ref="AO82:AP83"/>
    <mergeCell ref="AQ82:AR83"/>
    <mergeCell ref="AS82:AT83"/>
    <mergeCell ref="C82:E82"/>
    <mergeCell ref="A84:B85"/>
    <mergeCell ref="C84:E84"/>
    <mergeCell ref="F84:AB84"/>
    <mergeCell ref="AC84:AD85"/>
    <mergeCell ref="AE84:AF85"/>
    <mergeCell ref="AG84:AH85"/>
    <mergeCell ref="BG82:BG83"/>
    <mergeCell ref="BH82:BH83"/>
    <mergeCell ref="A82:B83"/>
    <mergeCell ref="F82:AB82"/>
    <mergeCell ref="AC82:AD83"/>
    <mergeCell ref="AE82:AF83"/>
    <mergeCell ref="AG82:AH83"/>
    <mergeCell ref="BG84:BG85"/>
    <mergeCell ref="BH84:BH85"/>
    <mergeCell ref="C85:E85"/>
    <mergeCell ref="F85:AB85"/>
    <mergeCell ref="BA84:BA85"/>
    <mergeCell ref="BB84:BB85"/>
    <mergeCell ref="BC84:BC85"/>
    <mergeCell ref="BD84:BD85"/>
    <mergeCell ref="BE84:BE85"/>
    <mergeCell ref="BF84:BF85"/>
    <mergeCell ref="AU84:AU85"/>
    <mergeCell ref="BK84:BL85"/>
    <mergeCell ref="AV84:AV85"/>
    <mergeCell ref="AW84:AW85"/>
    <mergeCell ref="AX84:AX85"/>
    <mergeCell ref="AY84:AY85"/>
    <mergeCell ref="AZ84:AZ85"/>
    <mergeCell ref="AI84:AJ85"/>
    <mergeCell ref="AK84:AL85"/>
    <mergeCell ref="AM84:AN85"/>
    <mergeCell ref="AO84:AP85"/>
    <mergeCell ref="AQ84:AR85"/>
    <mergeCell ref="AS84:AT85"/>
    <mergeCell ref="C86:E86"/>
    <mergeCell ref="F86:AB86"/>
    <mergeCell ref="AC86:AD86"/>
    <mergeCell ref="AE86:AF86"/>
    <mergeCell ref="AG86:AH86"/>
    <mergeCell ref="AO87:AP87"/>
    <mergeCell ref="AQ87:AR87"/>
    <mergeCell ref="BI84:BI85"/>
    <mergeCell ref="BJ84:BJ85"/>
    <mergeCell ref="AO88:AP88"/>
    <mergeCell ref="M101:AB101"/>
    <mergeCell ref="AC101:AH101"/>
    <mergeCell ref="AI101:AN101"/>
    <mergeCell ref="AO101:AZ101"/>
    <mergeCell ref="AU88:AV88"/>
    <mergeCell ref="AW88:AX88"/>
    <mergeCell ref="BK86:BL86"/>
    <mergeCell ref="A87:B87"/>
    <mergeCell ref="C87:E87"/>
    <mergeCell ref="F87:AB87"/>
    <mergeCell ref="AC87:AD87"/>
    <mergeCell ref="AE87:AF87"/>
    <mergeCell ref="AG87:AH87"/>
    <mergeCell ref="AI87:AJ87"/>
    <mergeCell ref="AK87:AL87"/>
    <mergeCell ref="AM87:AN87"/>
    <mergeCell ref="AI86:AJ86"/>
    <mergeCell ref="AK86:AL86"/>
    <mergeCell ref="AM86:AN86"/>
    <mergeCell ref="AO86:AP86"/>
    <mergeCell ref="AQ86:AR86"/>
    <mergeCell ref="AS86:AT86"/>
    <mergeCell ref="A86:B86"/>
    <mergeCell ref="M102:AB102"/>
    <mergeCell ref="AC102:AH102"/>
    <mergeCell ref="AI102:AN102"/>
    <mergeCell ref="AO108:AZ108"/>
    <mergeCell ref="AQ88:AR88"/>
    <mergeCell ref="AS88:AT88"/>
    <mergeCell ref="AS87:AT87"/>
    <mergeCell ref="BK87:BL87"/>
    <mergeCell ref="A88:B88"/>
    <mergeCell ref="C88:E88"/>
    <mergeCell ref="F88:AB88"/>
    <mergeCell ref="AC88:AD88"/>
    <mergeCell ref="AE88:AF88"/>
    <mergeCell ref="AG88:AH88"/>
    <mergeCell ref="BK88:BL88"/>
    <mergeCell ref="BE88:BF88"/>
    <mergeCell ref="BG88:BH88"/>
    <mergeCell ref="BI88:BJ88"/>
    <mergeCell ref="AY88:AZ88"/>
    <mergeCell ref="BA88:BB88"/>
    <mergeCell ref="BC88:BD88"/>
    <mergeCell ref="AI88:AJ88"/>
    <mergeCell ref="AK88:AL88"/>
    <mergeCell ref="AM88:AN88"/>
    <mergeCell ref="C119:V119"/>
    <mergeCell ref="Y121:AD121"/>
    <mergeCell ref="AF121:AN121"/>
    <mergeCell ref="AL114:BJ114"/>
    <mergeCell ref="C115:R115"/>
    <mergeCell ref="Y115:AD115"/>
    <mergeCell ref="AL115:BM115"/>
    <mergeCell ref="AL116:BJ116"/>
    <mergeCell ref="Y118:AD118"/>
    <mergeCell ref="AF118:AN118"/>
    <mergeCell ref="AL111:BM111"/>
    <mergeCell ref="C112:L112"/>
    <mergeCell ref="Y112:AD112"/>
    <mergeCell ref="AL112:BJ112"/>
    <mergeCell ref="AL113:BM113"/>
    <mergeCell ref="M107:AB107"/>
    <mergeCell ref="AC107:AH107"/>
    <mergeCell ref="AI107:AN107"/>
    <mergeCell ref="M108:AB108"/>
    <mergeCell ref="AC108:AH108"/>
    <mergeCell ref="AI108:AN108"/>
    <mergeCell ref="AO102:AZ107"/>
    <mergeCell ref="M103:AB103"/>
    <mergeCell ref="AC103:AH103"/>
    <mergeCell ref="AI103:AN103"/>
    <mergeCell ref="M104:AB104"/>
    <mergeCell ref="AC104:AH104"/>
    <mergeCell ref="AI104:AN104"/>
    <mergeCell ref="M105:AB105"/>
    <mergeCell ref="AC105:AH105"/>
    <mergeCell ref="AI105:AN105"/>
    <mergeCell ref="M106:AB106"/>
    <mergeCell ref="AC106:AH106"/>
    <mergeCell ref="AI106:AN106"/>
  </mergeCells>
  <conditionalFormatting sqref="AU40:BB40">
    <cfRule type="expression" dxfId="3" priority="1">
      <formula>#REF!=0</formula>
    </cfRule>
  </conditionalFormatting>
  <conditionalFormatting sqref="AU90:BJ90">
    <cfRule type="expression" dxfId="2" priority="2">
      <formula>AU90&lt;0</formula>
    </cfRule>
  </conditionalFormatting>
  <conditionalFormatting sqref="BO42:BO90">
    <cfRule type="expression" dxfId="1" priority="4">
      <formula>BN42=0</formula>
    </cfRule>
  </conditionalFormatting>
  <conditionalFormatting sqref="BU56:CE56 BT42:BT90">
    <cfRule type="expression" dxfId="0" priority="5">
      <formula>BS42&lt;&gt;0</formula>
    </cfRule>
  </conditionalFormatting>
  <printOptions horizontalCentered="1"/>
  <pageMargins left="0.25" right="0.25" top="0.75" bottom="0.75" header="0.3" footer="0.3"/>
  <pageSetup paperSize="9" scale="52" fitToHeight="0" orientation="landscape" r:id="rId1"/>
  <rowBreaks count="1" manualBreakCount="1">
    <brk id="50" max="6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Study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2024-08-08T10:31:49Z</cp:lastPrinted>
  <dcterms:created xsi:type="dcterms:W3CDTF">2023-08-25T05:18:34Z</dcterms:created>
  <dcterms:modified xsi:type="dcterms:W3CDTF">2025-10-13T12:43:26Z</dcterms:modified>
</cp:coreProperties>
</file>